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LorraineJLaFleur\Downloads\"/>
    </mc:Choice>
  </mc:AlternateContent>
  <xr:revisionPtr revIDLastSave="0" documentId="8_{85DFC975-09CF-4717-873C-DAB1F755132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3_Unlocked_Edi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1" i="1" l="1"/>
  <c r="E169" i="1"/>
  <c r="E117" i="1"/>
  <c r="E118" i="1"/>
  <c r="E119" i="1"/>
  <c r="E144" i="1"/>
  <c r="E143" i="1"/>
  <c r="E142" i="1"/>
  <c r="E141" i="1"/>
  <c r="E140" i="1"/>
  <c r="E170" i="1"/>
  <c r="E167" i="1"/>
  <c r="E166" i="1"/>
  <c r="E165" i="1"/>
  <c r="E164" i="1"/>
  <c r="E177" i="1"/>
  <c r="E197" i="1"/>
  <c r="E196" i="1"/>
  <c r="E192" i="1"/>
  <c r="E193" i="1" s="1"/>
  <c r="E186" i="1"/>
  <c r="E185" i="1"/>
  <c r="E181" i="1"/>
  <c r="E180" i="1"/>
  <c r="E179" i="1"/>
  <c r="E176" i="1"/>
  <c r="E168" i="1"/>
  <c r="E159" i="1"/>
  <c r="D159" i="1"/>
  <c r="C151" i="1"/>
  <c r="D158" i="1" s="1"/>
  <c r="E158" i="1" s="1"/>
  <c r="E137" i="1"/>
  <c r="E133" i="1"/>
  <c r="E132" i="1" s="1"/>
  <c r="E131" i="1" s="1"/>
  <c r="E134" i="1" s="1"/>
  <c r="E127" i="1"/>
  <c r="E126" i="1"/>
  <c r="E125" i="1"/>
  <c r="E123" i="1"/>
  <c r="E122" i="1"/>
  <c r="E121" i="1"/>
  <c r="E115" i="1"/>
  <c r="E114" i="1"/>
  <c r="E113" i="1"/>
  <c r="E111" i="1"/>
  <c r="E110" i="1"/>
  <c r="E109" i="1"/>
  <c r="E107" i="1"/>
  <c r="E106" i="1"/>
  <c r="E105" i="1"/>
  <c r="E103" i="1"/>
  <c r="E102" i="1"/>
  <c r="E101" i="1"/>
  <c r="E99" i="1"/>
  <c r="E98" i="1"/>
  <c r="E97" i="1"/>
  <c r="E95" i="1"/>
  <c r="E94" i="1"/>
  <c r="E93" i="1"/>
  <c r="E91" i="1"/>
  <c r="E90" i="1"/>
  <c r="E89" i="1"/>
  <c r="E87" i="1"/>
  <c r="E86" i="1"/>
  <c r="E85" i="1"/>
  <c r="E80" i="1"/>
  <c r="E81" i="1" s="1"/>
  <c r="E76" i="1"/>
  <c r="E75" i="1"/>
  <c r="E71" i="1"/>
  <c r="E70" i="1"/>
  <c r="E69" i="1"/>
  <c r="E68" i="1"/>
  <c r="E67" i="1"/>
  <c r="E66" i="1"/>
  <c r="E65" i="1"/>
  <c r="E61" i="1"/>
  <c r="E60" i="1" s="1"/>
  <c r="E59" i="1" s="1"/>
  <c r="E57" i="1"/>
  <c r="E56" i="1" s="1"/>
  <c r="E55" i="1" s="1"/>
  <c r="E53" i="1"/>
  <c r="E52" i="1" s="1"/>
  <c r="E51" i="1" s="1"/>
  <c r="E49" i="1"/>
  <c r="E48" i="1" s="1"/>
  <c r="E47" i="1" s="1"/>
  <c r="E45" i="1"/>
  <c r="E44" i="1" s="1"/>
  <c r="E43" i="1" s="1"/>
  <c r="E41" i="1"/>
  <c r="E40" i="1" s="1"/>
  <c r="E39" i="1" s="1"/>
  <c r="E37" i="1"/>
  <c r="E36" i="1" s="1"/>
  <c r="E35" i="1" s="1"/>
  <c r="E30" i="1"/>
  <c r="E29" i="1"/>
  <c r="E28" i="1"/>
  <c r="E27" i="1"/>
  <c r="E26" i="1"/>
  <c r="E25" i="1"/>
  <c r="E24" i="1"/>
  <c r="E145" i="1" l="1"/>
  <c r="E146" i="1" s="1"/>
  <c r="D154" i="1"/>
  <c r="E154" i="1" s="1"/>
  <c r="D155" i="1"/>
  <c r="E155" i="1" s="1"/>
  <c r="D152" i="1"/>
  <c r="E152" i="1" s="1"/>
  <c r="D153" i="1"/>
  <c r="E153" i="1" s="1"/>
  <c r="D156" i="1"/>
  <c r="E156" i="1" s="1"/>
  <c r="D157" i="1"/>
  <c r="E157" i="1" s="1"/>
  <c r="E198" i="1"/>
  <c r="E77" i="1"/>
  <c r="E138" i="1"/>
  <c r="E187" i="1"/>
  <c r="E128" i="1"/>
  <c r="E182" i="1"/>
  <c r="E31" i="1"/>
  <c r="E72" i="1"/>
  <c r="E172" i="1"/>
  <c r="E62" i="1"/>
  <c r="E160" i="1" l="1"/>
  <c r="E19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tc={7C96957C-F4E0-4B9F-8D5B-359B50FD8151}</author>
    <author>tc={5686947B-DE07-4AEA-AF8A-63A0BBC8DBAC}</author>
  </authors>
  <commentList>
    <comment ref="D166" authorId="0" shapeId="0" xr:uid="{7C96957C-F4E0-4B9F-8D5B-359B50FD8151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sure about breaking this out and point values.  Need to check with contracting.</t>
      </text>
    </comment>
    <comment ref="D170" authorId="1" shapeId="0" xr:uid="{5686947B-DE07-4AEA-AF8A-63A0BBC8DBAC}">
      <text>
        <t>[Threaded comment]
Your version of Excel allows you to read this threaded comment; however, any edits to it will get removed if the file is opened in a newer version of Excel. Learn more: https://go.microsoft.com/fwlink/?linkid=870924
Comment:
    Same comment as above.</t>
      </text>
    </comment>
  </commentList>
</comments>
</file>

<file path=xl/sharedStrings.xml><?xml version="1.0" encoding="utf-8"?>
<sst xmlns="http://schemas.openxmlformats.org/spreadsheetml/2006/main" count="268" uniqueCount="226">
  <si>
    <t>Alliant 3 Unrestricted GWAC</t>
  </si>
  <si>
    <t>Solicitation Number: TBD</t>
  </si>
  <si>
    <t>Note: See Instructions in Section L.5.1.2</t>
  </si>
  <si>
    <r>
      <rPr>
        <b/>
        <sz val="12"/>
        <color theme="1"/>
        <rFont val="Arial"/>
        <family val="2"/>
      </rPr>
      <t xml:space="preserve">OFFEROR NAME: </t>
    </r>
    <r>
      <rPr>
        <b/>
        <sz val="12"/>
        <color rgb="FF003366"/>
        <rFont val="Arial"/>
        <family val="2"/>
      </rPr>
      <t>[FILL IN OFFEROR NAME HERE]</t>
    </r>
  </si>
  <si>
    <t>Section</t>
  </si>
  <si>
    <t>Element</t>
  </si>
  <si>
    <t>Enter Yes OR No for each question as applicable</t>
  </si>
  <si>
    <t>Point Value</t>
  </si>
  <si>
    <t>Score</t>
  </si>
  <si>
    <r>
      <rPr>
        <b/>
        <sz val="10"/>
        <color rgb="FF000000"/>
        <rFont val="Arial Narrow"/>
        <family val="2"/>
      </rPr>
      <t>File Name(s), e.g.</t>
    </r>
    <r>
      <rPr>
        <b/>
        <sz val="10"/>
        <color rgb="FF003366"/>
        <rFont val="Arial Narrow"/>
        <family val="2"/>
      </rPr>
      <t>,CompanyName.VOL1.TOC.pdf</t>
    </r>
    <r>
      <rPr>
        <b/>
        <sz val="10"/>
        <color rgb="FF003366"/>
        <rFont val="Arial Narrow"/>
        <family val="2"/>
      </rPr>
      <t xml:space="preserve">  </t>
    </r>
    <r>
      <rPr>
        <b/>
        <sz val="10"/>
        <color rgb="FF000000"/>
        <rFont val="Arial Narrow"/>
        <family val="2"/>
      </rPr>
      <t>Reference L.4 PROPOSAL FORMAT TABLE</t>
    </r>
  </si>
  <si>
    <t>L.4</t>
  </si>
  <si>
    <t>VOLUME 1 – General</t>
  </si>
  <si>
    <t>Table of Contents</t>
  </si>
  <si>
    <t>N/A</t>
  </si>
  <si>
    <t>L.5.1.1</t>
  </si>
  <si>
    <t>SF33 (name, address, and acknowledgement of all amendments)</t>
  </si>
  <si>
    <t>L.5.1.2</t>
  </si>
  <si>
    <t>Document Verification And Self Scoring Worksheet</t>
  </si>
  <si>
    <t>L.5.1.3</t>
  </si>
  <si>
    <t>Individual Subcontracting Plan</t>
  </si>
  <si>
    <t>L.5.1.4</t>
  </si>
  <si>
    <t>Meaningful Relationship Commitment Letters (MRCL)</t>
  </si>
  <si>
    <t>L.5.1.5</t>
  </si>
  <si>
    <t>Existing Joint Venture or Partnership Agreement</t>
  </si>
  <si>
    <t>L.5.1.5-Alt</t>
  </si>
  <si>
    <r>
      <rPr>
        <b/>
        <sz val="9"/>
        <color rgb="FF000000"/>
        <rFont val="Arial Narrow"/>
        <family val="2"/>
      </rPr>
      <t>Small Business CTA  (</t>
    </r>
    <r>
      <rPr>
        <b/>
        <i/>
        <sz val="9"/>
        <color rgb="FF000000"/>
        <rFont val="Arial Narrow"/>
        <family val="2"/>
      </rPr>
      <t>Small Busines CTAs Only</t>
    </r>
    <r>
      <rPr>
        <b/>
        <sz val="9"/>
        <color rgb="FF000000"/>
        <rFont val="Arial Narrow"/>
        <family val="2"/>
      </rPr>
      <t>)</t>
    </r>
  </si>
  <si>
    <t>L.5.1.6</t>
  </si>
  <si>
    <t>Professional Employee Compensation Plan</t>
  </si>
  <si>
    <t>L.5.1.7</t>
  </si>
  <si>
    <t>Uncompensated Overtime Policy</t>
  </si>
  <si>
    <t>L.5.1.8</t>
  </si>
  <si>
    <t>Representations and Certifications</t>
  </si>
  <si>
    <t>L.5.2</t>
  </si>
  <si>
    <t>VOLUME 2 – RELEVANT EXPERIENCE</t>
  </si>
  <si>
    <t>L.5.2.2</t>
  </si>
  <si>
    <t>NAICS Relevant Experience Projects: (The submitted projects must meet the conditions listed in L.5.2.2)</t>
  </si>
  <si>
    <t xml:space="preserve">Is EACH Project submitted under one of the NAICS codes listed in L.5.2.2.1 NAICS Code Table?  Type the word Yes or No in Column C for EACH project. </t>
  </si>
  <si>
    <t>Project 1:</t>
  </si>
  <si>
    <t>Project 2:</t>
  </si>
  <si>
    <t xml:space="preserve">Project 3: </t>
  </si>
  <si>
    <t>Project 4:</t>
  </si>
  <si>
    <t>Project 5:</t>
  </si>
  <si>
    <t xml:space="preserve">Project 6: </t>
  </si>
  <si>
    <t>Project 7:</t>
  </si>
  <si>
    <t>SUBTOTAL SCORE FOR SECTION L.5.2.2. ONLY:</t>
  </si>
  <si>
    <t xml:space="preserve">L.5.2.2.2 </t>
  </si>
  <si>
    <t>NAICS Relevant Experience Project Size &amp; Complexity</t>
  </si>
  <si>
    <t xml:space="preserve">Does the value for the identified project meet the listed threshold? SCORING CREDIT IS LIMITED TO A MAXIMUM OF SEVEN NAICS PROJECTS. Fill in the NAICS Project Identifier as applicable. Type the word Yes or No in Column C for EACH project. </t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</si>
  <si>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</si>
  <si>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t>Project Value greater than or equal to $35 Million but less than $100 Million</t>
  </si>
  <si>
    <t>Project Value greater than or equal to $100 Million but less than $275 Million</t>
  </si>
  <si>
    <t>Project Value greater than or equal to $275 Million</t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</si>
  <si>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</si>
  <si>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</si>
  <si>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</si>
  <si>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</si>
  <si>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</si>
  <si>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</si>
  <si>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t>SUBTOTAL SCORE FOR SECTION L.5.2.2.2 ONLY:</t>
  </si>
  <si>
    <t>L.5.2.2.3</t>
  </si>
  <si>
    <t>NAICS Relevant Experience Project - Multiple Agency Awards</t>
  </si>
  <si>
    <t>Do the submitted projects under L.5.2.2 demonstrate relevant experience across multiple agencies?  Type the word Yes or No in Column C for EACH UNIQUE FUNDING AGENCY ID represented in the NAICS Relevant experience citations. Fill in the NAICS Project Identifier and Agency name as applicable.</t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</si>
  <si>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 - Funding Agency ID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</si>
  <si>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 - Funding Agency ID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</si>
  <si>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 - Funding Agency ID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</si>
  <si>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 - Funding Agency ID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</si>
  <si>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 - Funding Agency ID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</si>
  <si>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 - Funding Agency ID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</si>
  <si>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 - Funding Agency ID</t>
    </r>
  </si>
  <si>
    <t>SUBTOTAL SCORE FOR SECTION L.5.2.2.3 ONLY:</t>
  </si>
  <si>
    <t>L.5.2.2.4</t>
  </si>
  <si>
    <t>NAICS Relevant Experience Project with Cost-Reimbursement:</t>
  </si>
  <si>
    <t xml:space="preserve">Are any projects Cost-Reimbursement including any of the cost type definitions under FAR Subpart 16.3 SCORING CREDIT IS LIMITED TO A MAXIMUM OF TWO PROJECTS ONLY.  Type the word Yes or No in Column C for EACH project. Fill in the NAICS Project Identifier as applicable. </t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</si>
  <si>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</si>
  <si>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</si>
  <si>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t>SUBTOTAL SCORE FOR SECTION L.5.2.2.4 ONLY:</t>
  </si>
  <si>
    <t>L.5.2.2.6</t>
  </si>
  <si>
    <t>NAICS Relevant Experience Project in a Foreign Location:</t>
  </si>
  <si>
    <t xml:space="preserve">Do any projects involve work in a Foreign Location? SCORING CREDIT IS LIMITED TO A MAXIMUM OF ONE PROJECT ONLY. Type the word Yes or No in Column C.  Fill in the NAICS Project Identifier as applicable. </t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</si>
  <si>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  <r>
      <rPr>
        <b/>
        <sz val="10"/>
        <color rgb="FF2F5496"/>
        <rFont val="Arial Narrow"/>
        <family val="2"/>
      </rPr>
      <t xml:space="preserve"> - LOCATION</t>
    </r>
  </si>
  <si>
    <t>SUBTOTAL SCORE FOR SECTION L.5.2.2.6 ONLY:</t>
  </si>
  <si>
    <t>L.5.2.3</t>
  </si>
  <si>
    <t>Emerging Technology Relevant Experience Projects:  (The submitted projects must meet the conditions listed in L.5.2.3.)</t>
  </si>
  <si>
    <t xml:space="preserve">Is project being submitted for the identified Emerging Technology from L.5.2.3.3 Emerging Technology Listing? Type the word Yes or No in Column C for EACH project. </t>
  </si>
  <si>
    <t>ET1 - Artificial Intelligence (AI)</t>
  </si>
  <si>
    <t>ET 1-1:</t>
  </si>
  <si>
    <t>ET 1-2:</t>
  </si>
  <si>
    <t>ET 1-3:</t>
  </si>
  <si>
    <t>ET2 - Big Data</t>
  </si>
  <si>
    <t>ET 2-1:</t>
  </si>
  <si>
    <t>ET 2-2:</t>
  </si>
  <si>
    <t>ET 2-3:</t>
  </si>
  <si>
    <t>ET3 - Cloud Computing</t>
  </si>
  <si>
    <t>ET 3-1:</t>
  </si>
  <si>
    <t>ET 3-2:</t>
  </si>
  <si>
    <t>ET 3-3:</t>
  </si>
  <si>
    <t>ET4 - Cyber Security</t>
  </si>
  <si>
    <t>ET 4-1:</t>
  </si>
  <si>
    <t>ET 4-2:</t>
  </si>
  <si>
    <t>ET 4-3:</t>
  </si>
  <si>
    <t>ET5 - Edge Computing</t>
  </si>
  <si>
    <t>ET 5-1:</t>
  </si>
  <si>
    <t>ET 5-2:</t>
  </si>
  <si>
    <t>ET 5-3:</t>
  </si>
  <si>
    <t>ET6 - Extended Reality</t>
  </si>
  <si>
    <t>ET 6-1:</t>
  </si>
  <si>
    <t>ET 6-2:</t>
  </si>
  <si>
    <t>ET 6-3:</t>
  </si>
  <si>
    <t>ET7 - Health Information Technology</t>
  </si>
  <si>
    <t>ET 7-1:</t>
  </si>
  <si>
    <t>ET 7-2:</t>
  </si>
  <si>
    <t>ET 7-3:</t>
  </si>
  <si>
    <t>ET8 - The Internet of Things (IoT)</t>
  </si>
  <si>
    <t>ET 8-1:</t>
  </si>
  <si>
    <t>ET 8-2:</t>
  </si>
  <si>
    <t>ET 8-3:</t>
  </si>
  <si>
    <t>ET9 - Mobile IT</t>
  </si>
  <si>
    <t>ET 9-1:</t>
  </si>
  <si>
    <t>ET 9-2:</t>
  </si>
  <si>
    <t>ET 9-3:</t>
  </si>
  <si>
    <t>ET10 - Quantum Computing</t>
  </si>
  <si>
    <t>ET 10-1:</t>
  </si>
  <si>
    <t>ET 10-2:</t>
  </si>
  <si>
    <t>ET 10-3:</t>
  </si>
  <si>
    <t>ET11 - Zero Trust Networks</t>
  </si>
  <si>
    <t>ET 11-1:</t>
  </si>
  <si>
    <t>ET 11-2:</t>
  </si>
  <si>
    <t>ET 11-3:</t>
  </si>
  <si>
    <t>SUBTOTAL SCORE FOR SECTION L.5.2.3 ONLY:</t>
  </si>
  <si>
    <t>L.5.2.3.2</t>
  </si>
  <si>
    <t>Breadth of Emerging Technology Relevant Experience</t>
  </si>
  <si>
    <t xml:space="preserve">Do the submitted projects under L.5.2.3 demonstrate relevant experience in the following levels?  Select one level only and type the word Yes or No in Column C for the number of categories of Emerging Technology Relevant Experience. </t>
  </si>
  <si>
    <t xml:space="preserve">2-4 EMERGING TECHNOLOGY CATEGORIES </t>
  </si>
  <si>
    <t xml:space="preserve">5-7 EMERGING TECHNOLOGY CATEGORIES </t>
  </si>
  <si>
    <t xml:space="preserve">&gt;7 EMERGING TECHNOLOGY CATEGORIES </t>
  </si>
  <si>
    <t>SUBTOTAL SCORE FOR SECTION L.5.2.3.2 ONLY:</t>
  </si>
  <si>
    <t>L.5.2.3.3</t>
  </si>
  <si>
    <t>Engaging Small Business with Emerging Technology Experience</t>
  </si>
  <si>
    <t xml:space="preserve">Does the value for the identified project meet the listed threshold? SCORING CREDIT IS LIMITED TO A MAXIMUM OF FIVE ENGAGEMENTS FOR EMERGING TECHNOLOGY. Fill in the Small Business Name and Emerging Technology as applicable. Type the word Yes or No in Column C for EACH project. </t>
  </si>
  <si>
    <t>Are you a small business? Type the word Yes or No in Column C.  If yes, no other action in this section is needed</t>
  </si>
  <si>
    <t>Total for Small Business</t>
  </si>
  <si>
    <t xml:space="preserve">If you are other than small business (OTSB) enter up to five (5)  Small Business Emerging Technology Engagments. Type the word Yes or No in Column C </t>
  </si>
  <si>
    <t>Small business 1 ET:</t>
  </si>
  <si>
    <t>Small business 2 ET:</t>
  </si>
  <si>
    <t>Small business 3 ET:</t>
  </si>
  <si>
    <t>Small business 4 ET:</t>
  </si>
  <si>
    <t>Small business 5 ET:</t>
  </si>
  <si>
    <t>SUBTOTAL SCORE FOR SECTION L.5.2.3.X ONLY:</t>
  </si>
  <si>
    <t>L.5.3</t>
  </si>
  <si>
    <t>VOLUME 3 – PAST PERFORMANCE</t>
  </si>
  <si>
    <t>PAST PERFORMANCE FOR RELEVANT EXPERIENCE PROJECTS</t>
  </si>
  <si>
    <t>Do the submitted projects under L.5.2.2 demonstrate positive or neutral relevant past performance? Type the word Yes or No in Column C for each NAICS Project submitted.   Include Negative Past Performance Narrative, if applicable.</t>
  </si>
  <si>
    <t>Enter Responses Below</t>
  </si>
  <si>
    <t>Enter the Number of Total NAICS Projects Submitted with Proposal (1 to 7)</t>
  </si>
  <si>
    <t>Value of Each NAICS Project Submitted (Do not Enter number)</t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</si>
  <si>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</si>
  <si>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</si>
  <si>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</si>
  <si>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</si>
  <si>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</si>
  <si>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</si>
  <si>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</si>
  <si>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</si>
  <si>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t>SUBTOTAL SCORE FOR SECTION L.5.3 ONLY:</t>
  </si>
  <si>
    <t>L.5.4</t>
  </si>
  <si>
    <t>VOLUME 4 – SYSTEMS, CERTIFICATIONS, AND CLEARANCES</t>
  </si>
  <si>
    <t>Systems:</t>
  </si>
  <si>
    <t xml:space="preserve">Does the Offeror have each of the following?  Type the word Yes or No in Column C. </t>
  </si>
  <si>
    <t>L.5.4.1</t>
  </si>
  <si>
    <t>L.5.4.2</t>
  </si>
  <si>
    <t>L.5.4.3</t>
  </si>
  <si>
    <t>Current FPRA, FPRR, and/or Approved Billing Rates</t>
  </si>
  <si>
    <t>L.5.4.4</t>
  </si>
  <si>
    <t>L.5.4.5</t>
  </si>
  <si>
    <t>EVMS ANSI/EIA Standard-748</t>
  </si>
  <si>
    <t>SUBTOTAL SCORE FOR SECTIONS  L.5.4.1 through L.5.4.5 ONLY:</t>
  </si>
  <si>
    <t>L.5.4.6 through L.5.4.9</t>
  </si>
  <si>
    <t>Industry Certifications:</t>
  </si>
  <si>
    <t>L.5.4.6</t>
  </si>
  <si>
    <t>CMMI - SELECT HIGHEST LEVEL APPLICABLE</t>
  </si>
  <si>
    <t>CMMI - SVC or DEV - LEVEL III OR GREATER</t>
  </si>
  <si>
    <t>CMMI - SVC  or DEV LEVEL II</t>
  </si>
  <si>
    <t>ISO - SELECT ALL APPLICABLE</t>
  </si>
  <si>
    <t>L.5.4.7</t>
  </si>
  <si>
    <t>ISO 9001</t>
  </si>
  <si>
    <t>L.5.4.8</t>
  </si>
  <si>
    <t>ISO 20000</t>
  </si>
  <si>
    <t>L.5.4.9</t>
  </si>
  <si>
    <t>ISO/IEC 27001</t>
  </si>
  <si>
    <t>SUBTOTAL SCORE FOR SECTIONS  L.5.4.6 through L.5.4.9 ONLY:</t>
  </si>
  <si>
    <t>L.5.4.10</t>
  </si>
  <si>
    <t>Government Facility Clearances:</t>
  </si>
  <si>
    <t>Does the Offeror have each of the following?  Type the word Yes or No in Column C. SELECT HIGHEST LEVEL APPLICABLE.</t>
  </si>
  <si>
    <t>Top Secret</t>
  </si>
  <si>
    <t xml:space="preserve">Secret </t>
  </si>
  <si>
    <t>SUBTOTAL SCORE FOR SECTION L.5.4.10</t>
  </si>
  <si>
    <t>L.5.7</t>
  </si>
  <si>
    <t xml:space="preserve">Has the Offeror previously performed in the proposed business arrangement?  Type the word Yes or No in Column C. </t>
  </si>
  <si>
    <t>The Offeror has previously performed in the proposed business arrangement.</t>
  </si>
  <si>
    <t>L.5.7.1</t>
  </si>
  <si>
    <t>GSA Form 527</t>
  </si>
  <si>
    <t>TOTAL POINTS SCORED:</t>
  </si>
  <si>
    <t>Project Value greater than or equal to $100 Million</t>
  </si>
  <si>
    <t>L.5.5</t>
  </si>
  <si>
    <t>L.5.6</t>
  </si>
  <si>
    <t>L.5.6.1</t>
  </si>
  <si>
    <t>VOLUME 6 – ORGANIZATIONAL RISK ASSESSMENT</t>
  </si>
  <si>
    <t>VOLUME 5 –RESPONSIBILITY</t>
  </si>
  <si>
    <t>VOLUME 7 – SUSTAINABILITY RELATED DISCLOSURES</t>
  </si>
  <si>
    <t>Has the Offeror completed the Public Disclosures for Green House Gas (GHG)?  Type the word Yes or No in Column C.</t>
  </si>
  <si>
    <t>Scope 1 and Scope 2 GHG Disclosure Completed</t>
  </si>
  <si>
    <t>Scope 3 GHG Disclosure Completed</t>
  </si>
  <si>
    <t>L.5.7.2</t>
  </si>
  <si>
    <t>SUBTOTAL SCORE FOR SECTION L.5.7 ONLY:</t>
  </si>
  <si>
    <t>SUBTOTAL SCORE FOR SECTION L.5.6 ONLY:</t>
  </si>
  <si>
    <t>Project Value greater than or equal to $7.5 Million but less than $34.9 Million</t>
  </si>
  <si>
    <t>Project Value greater than or equal to $35 Million but less than $99.99 Million</t>
  </si>
  <si>
    <t>Adequate Cost Accounting System DCMA or DCAA Certified</t>
  </si>
  <si>
    <t>Adequate Cost Accounting System FCA or CPA Certified</t>
  </si>
  <si>
    <t>Approved Purchasing System FCA or CPA Certified</t>
  </si>
  <si>
    <t>Approved Purchasing System DCMA or DCAA Certified</t>
  </si>
  <si>
    <t>Acceptable Estimating System FCA or CPA Certified</t>
  </si>
  <si>
    <t>Acceptable Estimating System DCMA or DCAA Certified</t>
  </si>
  <si>
    <t>Small Business ET OTSB subtotal</t>
  </si>
  <si>
    <t>DOCUMENT VERIFICATION AND SELF SCORING WORKSHEET - (2 August 2023)</t>
  </si>
  <si>
    <t>Attachment J.P-16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</si>
</sst>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2">
    <font>
      <sz val="11"/>
      <color theme="1"/>
      <name val="Calibri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rgb="FF44546A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4"/>
      <color theme="1"/>
      <name val="Arial Narrow"/>
      <family val="2"/>
    </font>
    <font>
      <b/>
      <sz val="10"/>
      <color theme="0"/>
      <name val="Arial Narrow"/>
      <family val="2"/>
    </font>
    <font>
      <b/>
      <sz val="10"/>
      <color rgb="FF000000"/>
      <name val="Arial Narrow"/>
      <family val="2"/>
    </font>
    <font>
      <b/>
      <sz val="14"/>
      <color rgb="FF000000"/>
      <name val="Arial Narrow"/>
      <family val="2"/>
    </font>
    <font>
      <sz val="14"/>
      <color theme="1"/>
      <name val="Arial"/>
      <family val="2"/>
    </font>
    <font>
      <b/>
      <sz val="9"/>
      <color rgb="FF000000"/>
      <name val="Arial Narrow"/>
      <family val="2"/>
    </font>
    <font>
      <sz val="10"/>
      <color rgb="FF000000"/>
      <name val="Arial Narrow"/>
      <family val="2"/>
    </font>
    <font>
      <b/>
      <sz val="10"/>
      <color rgb="FF002060"/>
      <name val="Arial Narrow"/>
      <family val="2"/>
    </font>
    <font>
      <sz val="10"/>
      <color rgb="FFFF0000"/>
      <name val="Arial Narrow"/>
      <family val="2"/>
    </font>
    <font>
      <b/>
      <sz val="12"/>
      <color theme="1"/>
      <name val="Arial Narrow"/>
      <family val="2"/>
    </font>
    <font>
      <b/>
      <sz val="12"/>
      <color rgb="FF00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color theme="1"/>
      <name val="Arial"/>
      <family val="2"/>
    </font>
    <font>
      <b/>
      <sz val="10"/>
      <color rgb="FF000000"/>
      <name val="&quot;Arial Narrow&quot;"/>
    </font>
    <font>
      <b/>
      <sz val="12"/>
      <color theme="0"/>
      <name val="Arial Narrow"/>
      <family val="2"/>
    </font>
    <font>
      <b/>
      <sz val="10"/>
      <color rgb="FFFFFFFF"/>
      <name val="Arial Narrow"/>
      <family val="2"/>
    </font>
    <font>
      <b/>
      <sz val="12"/>
      <color rgb="FF003366"/>
      <name val="Arial"/>
      <family val="2"/>
    </font>
    <font>
      <b/>
      <sz val="10"/>
      <color rgb="FF003366"/>
      <name val="Arial Narrow"/>
      <family val="2"/>
    </font>
    <font>
      <b/>
      <i/>
      <sz val="9"/>
      <color rgb="FF000000"/>
      <name val="Arial Narrow"/>
      <family val="2"/>
    </font>
    <font>
      <b/>
      <sz val="10"/>
      <color rgb="FF2F5496"/>
      <name val="Arial Narrow"/>
      <family val="2"/>
    </font>
    <font>
      <b/>
      <sz val="14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385623"/>
        <bgColor rgb="FF385623"/>
      </patternFill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E7E6E6"/>
        <bgColor rgb="FFE7E6E6"/>
      </patternFill>
    </fill>
    <fill>
      <patternFill patternType="solid">
        <fgColor rgb="FFBFBFBF"/>
        <bgColor rgb="FFBFBFBF"/>
      </patternFill>
    </fill>
    <fill>
      <patternFill patternType="solid">
        <fgColor rgb="FFFBE4D5"/>
        <bgColor rgb="FFFBE4D5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  <fill>
      <patternFill patternType="solid">
        <fgColor theme="0" tint="-0.34998626667073579"/>
        <bgColor rgb="FFE2EFD9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2" fillId="0" borderId="0" xfId="0" applyFont="1"/>
    <xf numFmtId="0" fontId="5" fillId="0" borderId="0" xfId="0" applyFont="1"/>
    <xf numFmtId="0" fontId="7" fillId="0" borderId="0" xfId="0" applyFont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0" fillId="6" borderId="5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8" fillId="4" borderId="5" xfId="0" applyFont="1" applyFill="1" applyBorder="1" applyAlignment="1">
      <alignment horizontal="left" vertical="center" wrapText="1"/>
    </xf>
    <xf numFmtId="0" fontId="12" fillId="7" borderId="9" xfId="0" applyFont="1" applyFill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8" borderId="9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8" fillId="4" borderId="11" xfId="0" applyFont="1" applyFill="1" applyBorder="1" applyAlignment="1">
      <alignment vertical="center"/>
    </xf>
    <xf numFmtId="0" fontId="12" fillId="7" borderId="12" xfId="0" applyFont="1" applyFill="1" applyBorder="1" applyAlignment="1">
      <alignment vertical="center" wrapText="1"/>
    </xf>
    <xf numFmtId="0" fontId="12" fillId="7" borderId="13" xfId="0" applyFont="1" applyFill="1" applyBorder="1" applyAlignment="1">
      <alignment vertical="center" wrapText="1"/>
    </xf>
    <xf numFmtId="0" fontId="12" fillId="7" borderId="10" xfId="0" applyFont="1" applyFill="1" applyBorder="1" applyAlignment="1">
      <alignment vertical="center" wrapText="1"/>
    </xf>
    <xf numFmtId="0" fontId="19" fillId="4" borderId="11" xfId="0" applyFont="1" applyFill="1" applyBorder="1" applyAlignment="1">
      <alignment vertical="center"/>
    </xf>
    <xf numFmtId="0" fontId="13" fillId="0" borderId="5" xfId="0" applyFont="1" applyBorder="1" applyAlignment="1">
      <alignment vertical="center" wrapText="1"/>
    </xf>
    <xf numFmtId="0" fontId="9" fillId="8" borderId="5" xfId="0" applyFont="1" applyFill="1" applyBorder="1" applyAlignment="1">
      <alignment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6" fillId="8" borderId="11" xfId="0" applyFont="1" applyFill="1" applyBorder="1" applyAlignment="1">
      <alignment vertical="center"/>
    </xf>
    <xf numFmtId="9" fontId="2" fillId="2" borderId="1" xfId="0" applyNumberFormat="1" applyFont="1" applyFill="1" applyBorder="1" applyAlignment="1">
      <alignment horizontal="center" vertical="center"/>
    </xf>
    <xf numFmtId="0" fontId="9" fillId="7" borderId="5" xfId="0" applyFont="1" applyFill="1" applyBorder="1" applyAlignment="1">
      <alignment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4" fillId="7" borderId="13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7" fillId="8" borderId="10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16" fillId="8" borderId="5" xfId="0" applyFont="1" applyFill="1" applyBorder="1" applyAlignment="1">
      <alignment vertical="center"/>
    </xf>
    <xf numFmtId="0" fontId="12" fillId="7" borderId="9" xfId="0" applyFont="1" applyFill="1" applyBorder="1" applyAlignment="1">
      <alignment vertical="top" wrapText="1"/>
    </xf>
    <xf numFmtId="0" fontId="9" fillId="9" borderId="9" xfId="0" applyFont="1" applyFill="1" applyBorder="1" applyAlignment="1">
      <alignment vertical="center" wrapText="1"/>
    </xf>
    <xf numFmtId="0" fontId="20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vertical="center" wrapText="1"/>
    </xf>
    <xf numFmtId="0" fontId="18" fillId="8" borderId="5" xfId="0" applyFont="1" applyFill="1" applyBorder="1" applyAlignment="1">
      <alignment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14" fillId="8" borderId="10" xfId="0" applyFont="1" applyFill="1" applyBorder="1" applyAlignment="1">
      <alignment horizontal="center" vertical="center" wrapText="1"/>
    </xf>
    <xf numFmtId="0" fontId="22" fillId="10" borderId="5" xfId="0" applyFont="1" applyFill="1" applyBorder="1" applyAlignment="1">
      <alignment vertical="center" wrapText="1"/>
    </xf>
    <xf numFmtId="0" fontId="13" fillId="10" borderId="5" xfId="0" applyFont="1" applyFill="1" applyBorder="1" applyAlignment="1">
      <alignment horizontal="center" vertical="center" wrapText="1"/>
    </xf>
    <xf numFmtId="0" fontId="9" fillId="10" borderId="10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/>
    </xf>
    <xf numFmtId="0" fontId="18" fillId="8" borderId="12" xfId="0" applyFont="1" applyFill="1" applyBorder="1" applyAlignment="1">
      <alignment vertical="center" wrapText="1"/>
    </xf>
    <xf numFmtId="0" fontId="13" fillId="8" borderId="13" xfId="0" applyFont="1" applyFill="1" applyBorder="1" applyAlignment="1">
      <alignment horizontal="center" vertical="center" wrapText="1"/>
    </xf>
    <xf numFmtId="0" fontId="14" fillId="8" borderId="13" xfId="0" applyFont="1" applyFill="1" applyBorder="1" applyAlignment="1">
      <alignment horizontal="center" vertical="center" wrapText="1"/>
    </xf>
    <xf numFmtId="0" fontId="20" fillId="8" borderId="10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vertical="center" wrapText="1"/>
    </xf>
    <xf numFmtId="0" fontId="23" fillId="11" borderId="15" xfId="0" applyFont="1" applyFill="1" applyBorder="1" applyAlignment="1">
      <alignment horizontal="center" vertical="center" wrapText="1"/>
    </xf>
    <xf numFmtId="0" fontId="9" fillId="11" borderId="12" xfId="0" applyFont="1" applyFill="1" applyBorder="1" applyAlignment="1">
      <alignment vertical="center" wrapText="1"/>
    </xf>
    <xf numFmtId="0" fontId="9" fillId="12" borderId="16" xfId="0" applyFont="1" applyFill="1" applyBorder="1" applyAlignment="1">
      <alignment horizontal="center" vertical="center" wrapText="1"/>
    </xf>
    <xf numFmtId="1" fontId="14" fillId="5" borderId="10" xfId="0" applyNumberFormat="1" applyFont="1" applyFill="1" applyBorder="1" applyAlignment="1">
      <alignment horizontal="center" vertical="center" wrapText="1"/>
    </xf>
    <xf numFmtId="1" fontId="24" fillId="13" borderId="17" xfId="0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vertical="center" wrapText="1"/>
    </xf>
    <xf numFmtId="1" fontId="9" fillId="5" borderId="10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/>
    </xf>
    <xf numFmtId="9" fontId="11" fillId="2" borderId="1" xfId="0" applyNumberFormat="1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vertical="center"/>
    </xf>
    <xf numFmtId="1" fontId="14" fillId="8" borderId="5" xfId="0" applyNumberFormat="1" applyFont="1" applyFill="1" applyBorder="1" applyAlignment="1">
      <alignment horizontal="center" vertical="center" wrapText="1"/>
    </xf>
    <xf numFmtId="0" fontId="25" fillId="4" borderId="5" xfId="0" applyFont="1" applyFill="1" applyBorder="1" applyAlignment="1">
      <alignment vertical="center" wrapText="1"/>
    </xf>
    <xf numFmtId="0" fontId="17" fillId="8" borderId="5" xfId="0" applyFont="1" applyFill="1" applyBorder="1" applyAlignment="1">
      <alignment vertical="center" wrapText="1"/>
    </xf>
    <xf numFmtId="0" fontId="26" fillId="4" borderId="5" xfId="0" applyFont="1" applyFill="1" applyBorder="1" applyAlignment="1">
      <alignment horizontal="left" vertical="center" wrapText="1"/>
    </xf>
    <xf numFmtId="0" fontId="16" fillId="8" borderId="5" xfId="0" applyFont="1" applyFill="1" applyBorder="1" applyAlignment="1">
      <alignment vertical="center" wrapText="1"/>
    </xf>
    <xf numFmtId="0" fontId="8" fillId="4" borderId="15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vertical="center"/>
    </xf>
    <xf numFmtId="0" fontId="18" fillId="4" borderId="11" xfId="0" applyFont="1" applyFill="1" applyBorder="1" applyAlignment="1">
      <alignment vertical="center" wrapText="1"/>
    </xf>
    <xf numFmtId="0" fontId="19" fillId="0" borderId="18" xfId="0" applyFont="1" applyBorder="1" applyAlignment="1">
      <alignment vertical="center"/>
    </xf>
    <xf numFmtId="0" fontId="9" fillId="0" borderId="18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31" fillId="6" borderId="5" xfId="0" applyFont="1" applyFill="1" applyBorder="1" applyAlignment="1">
      <alignment vertical="center" wrapText="1"/>
    </xf>
    <xf numFmtId="1" fontId="16" fillId="14" borderId="1" xfId="0" applyNumberFormat="1" applyFont="1" applyFill="1" applyBorder="1" applyAlignment="1">
      <alignment vertical="center"/>
    </xf>
    <xf numFmtId="0" fontId="6" fillId="0" borderId="4" xfId="0" applyFont="1" applyBorder="1"/>
    <xf numFmtId="164" fontId="1" fillId="2" borderId="4" xfId="0" applyNumberFormat="1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vertical="center"/>
    </xf>
    <xf numFmtId="0" fontId="14" fillId="8" borderId="13" xfId="0" applyFont="1" applyFill="1" applyBorder="1" applyAlignment="1">
      <alignment horizontal="left" vertical="center" wrapText="1"/>
    </xf>
    <xf numFmtId="0" fontId="14" fillId="15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left"/>
    </xf>
    <xf numFmtId="0" fontId="6" fillId="0" borderId="3" xfId="0" applyFont="1" applyBorder="1"/>
    <xf numFmtId="0" fontId="6" fillId="0" borderId="4" xfId="0" applyFont="1" applyBorder="1"/>
    <xf numFmtId="0" fontId="10" fillId="6" borderId="6" xfId="0" applyFont="1" applyFill="1" applyBorder="1" applyAlignment="1">
      <alignment vertical="center" wrapText="1"/>
    </xf>
    <xf numFmtId="0" fontId="6" fillId="0" borderId="7" xfId="0" applyFont="1" applyBorder="1"/>
    <xf numFmtId="0" fontId="6" fillId="0" borderId="8" xfId="0" applyFont="1" applyBorder="1"/>
    <xf numFmtId="0" fontId="17" fillId="8" borderId="6" xfId="0" applyFont="1" applyFill="1" applyBorder="1" applyAlignment="1">
      <alignment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6" fillId="0" borderId="14" xfId="0" applyFont="1" applyBorder="1"/>
    <xf numFmtId="0" fontId="12" fillId="7" borderId="6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left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9" fillId="9" borderId="12" xfId="0" applyFont="1" applyFill="1" applyBorder="1" applyAlignment="1">
      <alignment horizontal="center" vertical="center" wrapText="1"/>
    </xf>
    <xf numFmtId="0" fontId="9" fillId="9" borderId="14" xfId="0" applyFont="1" applyFill="1" applyBorder="1" applyAlignment="1">
      <alignment horizontal="center" vertical="center" wrapText="1"/>
    </xf>
    <xf numFmtId="0" fontId="9" fillId="9" borderId="10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left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6" fillId="14" borderId="19" xfId="0" applyFont="1" applyFill="1" applyBorder="1" applyAlignment="1">
      <alignment horizontal="right"/>
    </xf>
    <xf numFmtId="0" fontId="6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orraineJLaFleur" id="{C85FFED7-BD77-41CF-8825-83429E6C04E5}" userId="S::1232815024@GSA.GOV::c0e7dcd3-c19f-4d55-9440-06272ded4b0b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66" dT="2023-06-23T20:05:14.48" personId="{C85FFED7-BD77-41CF-8825-83429E6C04E5}" id="{7C96957C-F4E0-4B9F-8D5B-359B50FD8151}">
    <text>Not sure about breaking this out and point values.  Need to check with contracting.</text>
  </threadedComment>
  <threadedComment ref="D170" dT="2023-06-23T20:05:33.13" personId="{C85FFED7-BD77-41CF-8825-83429E6C04E5}" id="{5686947B-DE07-4AEA-AF8A-63A0BBC8DBAC}">
    <text>Same comment as above.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85623"/>
  </sheetPr>
  <dimension ref="A1:Z1004"/>
  <sheetViews>
    <sheetView tabSelected="1" workbookViewId="0">
      <selection activeCell="A4" sqref="A4:F4"/>
    </sheetView>
  </sheetViews>
  <sheetFormatPr defaultColWidth="14.453125" defaultRowHeight="15" customHeight="1"/>
  <cols>
    <col min="1" max="1" width="13.08984375" customWidth="1"/>
    <col min="2" max="2" width="55.08984375" customWidth="1"/>
    <col min="3" max="3" width="14.26953125" customWidth="1"/>
    <col min="4" max="4" width="15.26953125" customWidth="1"/>
    <col min="5" max="5" width="14.81640625" customWidth="1"/>
    <col min="6" max="6" width="32.81640625" customWidth="1"/>
    <col min="7" max="26" width="9.453125" customWidth="1"/>
  </cols>
  <sheetData>
    <row r="1" spans="1:26" ht="13.5" customHeight="1">
      <c r="A1" s="1"/>
      <c r="B1" s="2"/>
      <c r="C1" s="2"/>
      <c r="D1" s="2"/>
      <c r="E1" s="3" t="s">
        <v>0</v>
      </c>
      <c r="F1" s="1"/>
      <c r="G1" s="4"/>
      <c r="H1" s="5"/>
      <c r="I1" s="5"/>
      <c r="J1" s="5"/>
      <c r="K1" s="5"/>
      <c r="L1" s="5"/>
      <c r="M1" s="5"/>
      <c r="N1" s="5"/>
      <c r="O1" s="5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6"/>
      <c r="C2" s="1"/>
      <c r="D2" s="1"/>
      <c r="E2" s="3" t="s">
        <v>1</v>
      </c>
      <c r="F2" s="1"/>
      <c r="G2" s="4"/>
      <c r="H2" s="5"/>
      <c r="I2" s="5"/>
      <c r="J2" s="5"/>
      <c r="K2" s="5"/>
      <c r="L2" s="5"/>
      <c r="M2" s="5"/>
      <c r="N2" s="5"/>
      <c r="O2" s="5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"/>
      <c r="B3" s="6"/>
      <c r="C3" s="1"/>
      <c r="D3" s="1"/>
      <c r="E3" s="3" t="s">
        <v>225</v>
      </c>
      <c r="F3" s="1"/>
      <c r="G3" s="4"/>
      <c r="H3" s="5"/>
      <c r="I3" s="5"/>
      <c r="J3" s="5"/>
      <c r="K3" s="5"/>
      <c r="L3" s="5"/>
      <c r="M3" s="5"/>
      <c r="N3" s="5"/>
      <c r="O3" s="5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>
      <c r="A4" s="102" t="s">
        <v>224</v>
      </c>
      <c r="B4" s="103"/>
      <c r="C4" s="103"/>
      <c r="D4" s="103"/>
      <c r="E4" s="103"/>
      <c r="F4" s="103"/>
      <c r="G4" s="4"/>
      <c r="H4" s="5"/>
      <c r="I4" s="5"/>
      <c r="J4" s="5"/>
      <c r="K4" s="5"/>
      <c r="L4" s="5"/>
      <c r="M4" s="5"/>
      <c r="N4" s="5"/>
      <c r="O4" s="5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>
      <c r="A5" s="104" t="s">
        <v>2</v>
      </c>
      <c r="B5" s="103"/>
      <c r="C5" s="103"/>
      <c r="D5" s="103"/>
      <c r="E5" s="103"/>
      <c r="F5" s="103"/>
      <c r="G5" s="4"/>
      <c r="H5" s="5"/>
      <c r="I5" s="5"/>
      <c r="J5" s="5"/>
      <c r="K5" s="5"/>
      <c r="L5" s="5"/>
      <c r="M5" s="5"/>
      <c r="N5" s="5"/>
      <c r="O5" s="5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0.5" customHeight="1">
      <c r="A6" s="7"/>
      <c r="B6" s="7"/>
      <c r="C6" s="7"/>
      <c r="D6" s="7"/>
      <c r="E6" s="7"/>
      <c r="F6" s="1"/>
      <c r="G6" s="4"/>
      <c r="H6" s="5"/>
      <c r="I6" s="5"/>
      <c r="J6" s="5"/>
      <c r="K6" s="5"/>
      <c r="L6" s="5"/>
      <c r="M6" s="5"/>
      <c r="N6" s="5"/>
      <c r="O6" s="5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105" t="s">
        <v>3</v>
      </c>
      <c r="B7" s="106"/>
      <c r="C7" s="106"/>
      <c r="D7" s="106"/>
      <c r="E7" s="106"/>
      <c r="F7" s="107"/>
      <c r="G7" s="4"/>
      <c r="H7" s="5"/>
      <c r="I7" s="5"/>
      <c r="J7" s="5"/>
      <c r="K7" s="5"/>
      <c r="L7" s="5"/>
      <c r="M7" s="5"/>
      <c r="N7" s="5"/>
      <c r="O7" s="5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7"/>
      <c r="B8" s="8"/>
      <c r="C8" s="6"/>
      <c r="D8" s="6"/>
      <c r="E8" s="6"/>
      <c r="F8" s="1"/>
      <c r="G8" s="4"/>
      <c r="H8" s="5"/>
      <c r="I8" s="5"/>
      <c r="J8" s="5"/>
      <c r="K8" s="5"/>
      <c r="L8" s="5"/>
      <c r="M8" s="5"/>
      <c r="N8" s="5"/>
      <c r="O8" s="5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53.25" customHeight="1">
      <c r="A9" s="9" t="s">
        <v>4</v>
      </c>
      <c r="B9" s="10" t="s">
        <v>5</v>
      </c>
      <c r="C9" s="10" t="s">
        <v>6</v>
      </c>
      <c r="D9" s="10" t="s">
        <v>7</v>
      </c>
      <c r="E9" s="10" t="s">
        <v>8</v>
      </c>
      <c r="F9" s="10" t="s">
        <v>9</v>
      </c>
      <c r="G9" s="4"/>
      <c r="H9" s="11"/>
      <c r="I9" s="11"/>
      <c r="J9" s="11"/>
      <c r="K9" s="11"/>
      <c r="L9" s="11"/>
      <c r="M9" s="11"/>
      <c r="N9" s="11"/>
      <c r="O9" s="11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27" customHeight="1">
      <c r="A10" s="13" t="s">
        <v>10</v>
      </c>
      <c r="B10" s="108" t="s">
        <v>11</v>
      </c>
      <c r="C10" s="109"/>
      <c r="D10" s="109"/>
      <c r="E10" s="109"/>
      <c r="F10" s="110"/>
      <c r="G10" s="14"/>
      <c r="H10" s="15"/>
      <c r="I10" s="15"/>
      <c r="J10" s="15"/>
      <c r="K10" s="15"/>
      <c r="L10" s="15"/>
      <c r="M10" s="15"/>
      <c r="N10" s="15"/>
      <c r="O10" s="15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15.75" customHeight="1">
      <c r="A11" s="17" t="s">
        <v>10</v>
      </c>
      <c r="B11" s="18" t="s">
        <v>12</v>
      </c>
      <c r="C11" s="19"/>
      <c r="D11" s="20" t="s">
        <v>13</v>
      </c>
      <c r="E11" s="21" t="s">
        <v>13</v>
      </c>
      <c r="F11" s="19"/>
      <c r="G11" s="4"/>
      <c r="H11" s="11"/>
      <c r="I11" s="11"/>
      <c r="J11" s="11"/>
      <c r="K11" s="11"/>
      <c r="L11" s="11"/>
      <c r="M11" s="11"/>
      <c r="N11" s="11"/>
      <c r="O11" s="11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5.75" customHeight="1">
      <c r="A12" s="17" t="s">
        <v>14</v>
      </c>
      <c r="B12" s="18" t="s">
        <v>15</v>
      </c>
      <c r="C12" s="19"/>
      <c r="D12" s="20" t="s">
        <v>13</v>
      </c>
      <c r="E12" s="21" t="s">
        <v>13</v>
      </c>
      <c r="F12" s="19"/>
      <c r="G12" s="4"/>
      <c r="H12" s="11"/>
      <c r="I12" s="11"/>
      <c r="J12" s="11"/>
      <c r="K12" s="11"/>
      <c r="L12" s="11"/>
      <c r="M12" s="11"/>
      <c r="N12" s="11"/>
      <c r="O12" s="11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5.75" customHeight="1">
      <c r="A13" s="17" t="s">
        <v>16</v>
      </c>
      <c r="B13" s="18" t="s">
        <v>17</v>
      </c>
      <c r="C13" s="19"/>
      <c r="D13" s="20" t="s">
        <v>13</v>
      </c>
      <c r="E13" s="21" t="s">
        <v>13</v>
      </c>
      <c r="F13" s="19"/>
      <c r="G13" s="4"/>
      <c r="H13" s="11"/>
      <c r="I13" s="11"/>
      <c r="J13" s="11"/>
      <c r="K13" s="11"/>
      <c r="L13" s="11"/>
      <c r="M13" s="11"/>
      <c r="N13" s="11"/>
      <c r="O13" s="11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5.75" customHeight="1">
      <c r="A14" s="17" t="s">
        <v>18</v>
      </c>
      <c r="B14" s="18" t="s">
        <v>19</v>
      </c>
      <c r="C14" s="19"/>
      <c r="D14" s="20" t="s">
        <v>13</v>
      </c>
      <c r="E14" s="21" t="s">
        <v>13</v>
      </c>
      <c r="F14" s="19"/>
      <c r="G14" s="4"/>
      <c r="H14" s="11"/>
      <c r="I14" s="11"/>
      <c r="J14" s="11"/>
      <c r="K14" s="11"/>
      <c r="L14" s="11"/>
      <c r="M14" s="11"/>
      <c r="N14" s="11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5.75" customHeight="1">
      <c r="A15" s="17" t="s">
        <v>20</v>
      </c>
      <c r="B15" s="18" t="s">
        <v>21</v>
      </c>
      <c r="C15" s="19"/>
      <c r="D15" s="20" t="s">
        <v>13</v>
      </c>
      <c r="E15" s="21" t="s">
        <v>13</v>
      </c>
      <c r="F15" s="19"/>
      <c r="G15" s="4"/>
      <c r="H15" s="11"/>
      <c r="I15" s="11"/>
      <c r="J15" s="11"/>
      <c r="K15" s="11"/>
      <c r="L15" s="11"/>
      <c r="M15" s="11"/>
      <c r="N15" s="11"/>
      <c r="O15" s="11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5.75" customHeight="1">
      <c r="A16" s="17" t="s">
        <v>22</v>
      </c>
      <c r="B16" s="18" t="s">
        <v>23</v>
      </c>
      <c r="C16" s="19"/>
      <c r="D16" s="20" t="s">
        <v>13</v>
      </c>
      <c r="E16" s="21" t="s">
        <v>13</v>
      </c>
      <c r="F16" s="19"/>
      <c r="G16" s="4"/>
      <c r="H16" s="11"/>
      <c r="I16" s="11"/>
      <c r="J16" s="11"/>
      <c r="K16" s="11"/>
      <c r="L16" s="11"/>
      <c r="M16" s="11"/>
      <c r="N16" s="11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15.75" customHeight="1">
      <c r="A17" s="17" t="s">
        <v>24</v>
      </c>
      <c r="B17" s="18" t="s">
        <v>25</v>
      </c>
      <c r="C17" s="22"/>
      <c r="D17" s="20" t="s">
        <v>13</v>
      </c>
      <c r="E17" s="21" t="s">
        <v>13</v>
      </c>
      <c r="F17" s="19"/>
      <c r="G17" s="4"/>
      <c r="H17" s="11"/>
      <c r="I17" s="11"/>
      <c r="J17" s="11"/>
      <c r="K17" s="11"/>
      <c r="L17" s="11"/>
      <c r="M17" s="11"/>
      <c r="N17" s="11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15.75" customHeight="1">
      <c r="A18" s="17" t="s">
        <v>26</v>
      </c>
      <c r="B18" s="18" t="s">
        <v>27</v>
      </c>
      <c r="C18" s="19"/>
      <c r="D18" s="20" t="s">
        <v>13</v>
      </c>
      <c r="E18" s="21" t="s">
        <v>13</v>
      </c>
      <c r="F18" s="19"/>
      <c r="G18" s="4"/>
      <c r="H18" s="11"/>
      <c r="I18" s="11"/>
      <c r="J18" s="11"/>
      <c r="K18" s="11"/>
      <c r="L18" s="11"/>
      <c r="M18" s="11"/>
      <c r="N18" s="11"/>
      <c r="O18" s="11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5.75" customHeight="1">
      <c r="A19" s="17" t="s">
        <v>28</v>
      </c>
      <c r="B19" s="18" t="s">
        <v>29</v>
      </c>
      <c r="C19" s="19"/>
      <c r="D19" s="20" t="s">
        <v>13</v>
      </c>
      <c r="E19" s="21" t="s">
        <v>13</v>
      </c>
      <c r="F19" s="19"/>
      <c r="G19" s="4"/>
      <c r="H19" s="11"/>
      <c r="I19" s="11"/>
      <c r="J19" s="11"/>
      <c r="K19" s="11"/>
      <c r="L19" s="11"/>
      <c r="M19" s="11"/>
      <c r="N19" s="11"/>
      <c r="O19" s="11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.75" customHeight="1">
      <c r="A20" s="17" t="s">
        <v>30</v>
      </c>
      <c r="B20" s="18" t="s">
        <v>31</v>
      </c>
      <c r="C20" s="19"/>
      <c r="D20" s="20" t="s">
        <v>13</v>
      </c>
      <c r="E20" s="21" t="s">
        <v>13</v>
      </c>
      <c r="F20" s="19"/>
      <c r="G20" s="4"/>
      <c r="H20" s="11"/>
      <c r="I20" s="11"/>
      <c r="J20" s="11"/>
      <c r="K20" s="11"/>
      <c r="L20" s="11"/>
      <c r="M20" s="11"/>
      <c r="N20" s="11"/>
      <c r="O20" s="11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27" customHeight="1">
      <c r="A21" s="13" t="s">
        <v>32</v>
      </c>
      <c r="B21" s="108" t="s">
        <v>33</v>
      </c>
      <c r="C21" s="109"/>
      <c r="D21" s="109"/>
      <c r="E21" s="109"/>
      <c r="F21" s="110"/>
      <c r="G21" s="14"/>
      <c r="H21" s="15"/>
      <c r="I21" s="15"/>
      <c r="J21" s="15"/>
      <c r="K21" s="15"/>
      <c r="L21" s="15"/>
      <c r="M21" s="15"/>
      <c r="N21" s="15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ht="26.25" customHeight="1">
      <c r="A22" s="23" t="s">
        <v>34</v>
      </c>
      <c r="B22" s="111" t="s">
        <v>35</v>
      </c>
      <c r="C22" s="109"/>
      <c r="D22" s="109"/>
      <c r="E22" s="109"/>
      <c r="F22" s="110"/>
      <c r="G22" s="24"/>
      <c r="H22" s="25"/>
      <c r="I22" s="25"/>
      <c r="J22" s="25"/>
      <c r="K22" s="25"/>
      <c r="L22" s="25"/>
      <c r="M22" s="25"/>
      <c r="N22" s="25"/>
      <c r="O22" s="25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spans="1:26" ht="39.75" customHeight="1">
      <c r="A23" s="27"/>
      <c r="B23" s="18" t="s">
        <v>36</v>
      </c>
      <c r="C23" s="28"/>
      <c r="D23" s="29"/>
      <c r="E23" s="29"/>
      <c r="F23" s="30"/>
      <c r="G23" s="4"/>
      <c r="H23" s="11"/>
      <c r="I23" s="11"/>
      <c r="J23" s="11"/>
      <c r="K23" s="11"/>
      <c r="L23" s="11"/>
      <c r="M23" s="11"/>
      <c r="N23" s="11"/>
      <c r="O23" s="11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13.5" customHeight="1">
      <c r="A24" s="31"/>
      <c r="B24" s="32" t="s">
        <v>37</v>
      </c>
      <c r="C24" s="19"/>
      <c r="D24" s="20">
        <v>2500</v>
      </c>
      <c r="E24" s="21">
        <f t="shared" ref="E24:E30" si="0">IF(C24="Yes",D24, 0)</f>
        <v>0</v>
      </c>
      <c r="F24" s="19"/>
      <c r="G24" s="4"/>
      <c r="H24" s="11"/>
      <c r="I24" s="11"/>
      <c r="J24" s="11"/>
      <c r="K24" s="11"/>
      <c r="L24" s="11"/>
      <c r="M24" s="11"/>
      <c r="N24" s="11"/>
      <c r="O24" s="1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ht="13.5" customHeight="1">
      <c r="A25" s="31"/>
      <c r="B25" s="32" t="s">
        <v>38</v>
      </c>
      <c r="C25" s="19"/>
      <c r="D25" s="20">
        <v>2500</v>
      </c>
      <c r="E25" s="21">
        <f t="shared" si="0"/>
        <v>0</v>
      </c>
      <c r="F25" s="19"/>
      <c r="G25" s="4"/>
      <c r="H25" s="11"/>
      <c r="I25" s="11"/>
      <c r="J25" s="11"/>
      <c r="K25" s="11"/>
      <c r="L25" s="11"/>
      <c r="M25" s="11"/>
      <c r="N25" s="11"/>
      <c r="O25" s="11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ht="13.5" customHeight="1">
      <c r="A26" s="31"/>
      <c r="B26" s="32" t="s">
        <v>39</v>
      </c>
      <c r="C26" s="19"/>
      <c r="D26" s="20">
        <v>2500</v>
      </c>
      <c r="E26" s="21">
        <f t="shared" si="0"/>
        <v>0</v>
      </c>
      <c r="F26" s="19"/>
      <c r="G26" s="4"/>
      <c r="H26" s="11"/>
      <c r="I26" s="11"/>
      <c r="J26" s="11"/>
      <c r="K26" s="11"/>
      <c r="L26" s="11"/>
      <c r="M26" s="11"/>
      <c r="N26" s="11"/>
      <c r="O26" s="11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3.5" customHeight="1">
      <c r="A27" s="31"/>
      <c r="B27" s="32" t="s">
        <v>40</v>
      </c>
      <c r="C27" s="19"/>
      <c r="D27" s="20">
        <v>2500</v>
      </c>
      <c r="E27" s="21">
        <f t="shared" si="0"/>
        <v>0</v>
      </c>
      <c r="F27" s="19"/>
      <c r="G27" s="4"/>
      <c r="H27" s="11"/>
      <c r="I27" s="11"/>
      <c r="J27" s="11"/>
      <c r="K27" s="11"/>
      <c r="L27" s="11"/>
      <c r="M27" s="11"/>
      <c r="N27" s="11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3.5" customHeight="1">
      <c r="A28" s="31"/>
      <c r="B28" s="32" t="s">
        <v>41</v>
      </c>
      <c r="C28" s="19"/>
      <c r="D28" s="20">
        <v>2500</v>
      </c>
      <c r="E28" s="21">
        <f t="shared" si="0"/>
        <v>0</v>
      </c>
      <c r="F28" s="19"/>
      <c r="G28" s="4"/>
      <c r="H28" s="11"/>
      <c r="I28" s="11"/>
      <c r="J28" s="11"/>
      <c r="K28" s="11"/>
      <c r="L28" s="11"/>
      <c r="M28" s="11"/>
      <c r="N28" s="11"/>
      <c r="O28" s="11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3.5" customHeight="1">
      <c r="A29" s="31"/>
      <c r="B29" s="32" t="s">
        <v>42</v>
      </c>
      <c r="C29" s="19"/>
      <c r="D29" s="20">
        <v>2500</v>
      </c>
      <c r="E29" s="21">
        <f t="shared" si="0"/>
        <v>0</v>
      </c>
      <c r="F29" s="19"/>
      <c r="G29" s="4"/>
      <c r="H29" s="11"/>
      <c r="I29" s="11"/>
      <c r="J29" s="11"/>
      <c r="K29" s="11"/>
      <c r="L29" s="11"/>
      <c r="M29" s="11"/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3.5" customHeight="1">
      <c r="A30" s="31"/>
      <c r="B30" s="32" t="s">
        <v>43</v>
      </c>
      <c r="C30" s="19"/>
      <c r="D30" s="20">
        <v>2500</v>
      </c>
      <c r="E30" s="21">
        <f t="shared" si="0"/>
        <v>0</v>
      </c>
      <c r="F30" s="19"/>
      <c r="G30" s="4"/>
      <c r="H30" s="11"/>
      <c r="I30" s="11"/>
      <c r="J30" s="11"/>
      <c r="K30" s="11"/>
      <c r="L30" s="11"/>
      <c r="M30" s="11"/>
      <c r="N30" s="11"/>
      <c r="O30" s="11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24" customHeight="1">
      <c r="A31" s="31"/>
      <c r="B31" s="33" t="s">
        <v>44</v>
      </c>
      <c r="C31" s="112"/>
      <c r="D31" s="110"/>
      <c r="E31" s="34">
        <f>SUM(E24:E27,E28:E29,E30)</f>
        <v>0</v>
      </c>
      <c r="F31" s="35"/>
      <c r="G31" s="36"/>
      <c r="H31" s="11"/>
      <c r="I31" s="11"/>
      <c r="J31" s="11"/>
      <c r="K31" s="11"/>
      <c r="L31" s="11"/>
      <c r="M31" s="11"/>
      <c r="N31" s="11"/>
      <c r="O31" s="11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28.5" customHeight="1">
      <c r="A32" s="37" t="s">
        <v>45</v>
      </c>
      <c r="B32" s="111" t="s">
        <v>46</v>
      </c>
      <c r="C32" s="109"/>
      <c r="D32" s="109"/>
      <c r="E32" s="109"/>
      <c r="F32" s="110"/>
      <c r="G32" s="38"/>
      <c r="H32" s="25"/>
      <c r="I32" s="25"/>
      <c r="J32" s="25"/>
      <c r="K32" s="25"/>
      <c r="L32" s="25"/>
      <c r="M32" s="25"/>
      <c r="N32" s="25"/>
      <c r="O32" s="25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spans="1:26" ht="52">
      <c r="A33" s="31"/>
      <c r="B33" s="39" t="s">
        <v>47</v>
      </c>
      <c r="C33" s="40"/>
      <c r="D33" s="41"/>
      <c r="E33" s="42"/>
      <c r="F33" s="43"/>
      <c r="G33" s="44"/>
      <c r="H33" s="11"/>
      <c r="I33" s="11"/>
      <c r="J33" s="11"/>
      <c r="K33" s="11"/>
      <c r="L33" s="11"/>
      <c r="M33" s="11"/>
      <c r="N33" s="11"/>
      <c r="O33" s="11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26">
      <c r="A34" s="31"/>
      <c r="B34" s="39" t="s">
        <v>48</v>
      </c>
      <c r="C34" s="40"/>
      <c r="D34" s="41"/>
      <c r="E34" s="42"/>
      <c r="F34" s="43"/>
      <c r="G34" s="44"/>
      <c r="H34" s="11"/>
      <c r="I34" s="11"/>
      <c r="J34" s="11"/>
      <c r="K34" s="11"/>
      <c r="L34" s="11"/>
      <c r="M34" s="11"/>
      <c r="N34" s="11"/>
      <c r="O34" s="11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3.5" customHeight="1">
      <c r="A35" s="31"/>
      <c r="B35" s="32" t="s">
        <v>215</v>
      </c>
      <c r="C35" s="19"/>
      <c r="D35" s="45">
        <v>500</v>
      </c>
      <c r="E35" s="21">
        <f>IF(SUM(E36:E37)=0,IF(C35="Yes",D35,0),0)</f>
        <v>0</v>
      </c>
      <c r="F35" s="46"/>
      <c r="G35" s="44"/>
      <c r="H35" s="11"/>
      <c r="I35" s="11"/>
      <c r="J35" s="11"/>
      <c r="K35" s="11"/>
      <c r="L35" s="11"/>
      <c r="M35" s="11"/>
      <c r="N35" s="11"/>
      <c r="O35" s="11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3.5" customHeight="1">
      <c r="A36" s="31"/>
      <c r="B36" s="32" t="s">
        <v>216</v>
      </c>
      <c r="C36" s="19"/>
      <c r="D36" s="45">
        <v>1000</v>
      </c>
      <c r="E36" s="21">
        <f>IF(E37=0,IF(C36="Yes",D36,0),0)</f>
        <v>0</v>
      </c>
      <c r="F36" s="46"/>
      <c r="G36" s="44"/>
      <c r="H36" s="11"/>
      <c r="I36" s="11"/>
      <c r="J36" s="11"/>
      <c r="K36" s="11"/>
      <c r="L36" s="11"/>
      <c r="M36" s="11"/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3.5" customHeight="1">
      <c r="A37" s="31"/>
      <c r="B37" s="32" t="s">
        <v>202</v>
      </c>
      <c r="C37" s="19"/>
      <c r="D37" s="45">
        <v>1500</v>
      </c>
      <c r="E37" s="21">
        <f>IF(C37="Yes",D37, 0)</f>
        <v>0</v>
      </c>
      <c r="F37" s="47"/>
      <c r="G37" s="44"/>
      <c r="H37" s="11"/>
      <c r="I37" s="11"/>
      <c r="J37" s="11"/>
      <c r="K37" s="11"/>
      <c r="L37" s="11"/>
      <c r="M37" s="11"/>
      <c r="N37" s="11"/>
      <c r="O37" s="11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26">
      <c r="A38" s="31"/>
      <c r="B38" s="39" t="s">
        <v>52</v>
      </c>
      <c r="C38" s="40"/>
      <c r="D38" s="41"/>
      <c r="E38" s="42"/>
      <c r="F38" s="43"/>
      <c r="G38" s="44"/>
      <c r="H38" s="11"/>
      <c r="I38" s="11"/>
      <c r="J38" s="11"/>
      <c r="K38" s="11"/>
      <c r="L38" s="11"/>
      <c r="M38" s="11"/>
      <c r="N38" s="11"/>
      <c r="O38" s="11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3.5" customHeight="1">
      <c r="A39" s="31"/>
      <c r="B39" s="32" t="s">
        <v>215</v>
      </c>
      <c r="C39" s="19"/>
      <c r="D39" s="45">
        <v>500</v>
      </c>
      <c r="E39" s="21">
        <f>IF(SUM(E40:E41)=0,IF(C39="Yes",D39,0),0)</f>
        <v>0</v>
      </c>
      <c r="F39" s="46"/>
      <c r="G39" s="44"/>
      <c r="H39" s="11"/>
      <c r="I39" s="11"/>
      <c r="J39" s="11"/>
      <c r="K39" s="11"/>
      <c r="L39" s="11"/>
      <c r="M39" s="11"/>
      <c r="N39" s="11"/>
      <c r="O39" s="11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3.5" customHeight="1">
      <c r="A40" s="31"/>
      <c r="B40" s="32" t="s">
        <v>216</v>
      </c>
      <c r="C40" s="19"/>
      <c r="D40" s="45">
        <v>1000</v>
      </c>
      <c r="E40" s="21">
        <f>IF(E41=0,IF(C40="Yes",D40,0),0)</f>
        <v>0</v>
      </c>
      <c r="F40" s="46"/>
      <c r="G40" s="44"/>
      <c r="H40" s="11"/>
      <c r="I40" s="11"/>
      <c r="J40" s="11"/>
      <c r="K40" s="11"/>
      <c r="L40" s="11"/>
      <c r="M40" s="11"/>
      <c r="N40" s="11"/>
      <c r="O40" s="11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13.5" customHeight="1">
      <c r="A41" s="31"/>
      <c r="B41" s="32" t="s">
        <v>202</v>
      </c>
      <c r="C41" s="19"/>
      <c r="D41" s="45">
        <v>1500</v>
      </c>
      <c r="E41" s="21">
        <f>IF(C41="Yes",D41, 0)</f>
        <v>0</v>
      </c>
      <c r="F41" s="46"/>
      <c r="G41" s="44"/>
      <c r="H41" s="11"/>
      <c r="I41" s="11"/>
      <c r="J41" s="11"/>
      <c r="K41" s="11"/>
      <c r="L41" s="11"/>
      <c r="M41" s="11"/>
      <c r="N41" s="11"/>
      <c r="O41" s="11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26">
      <c r="A42" s="31"/>
      <c r="B42" s="39" t="s">
        <v>53</v>
      </c>
      <c r="C42" s="40"/>
      <c r="D42" s="41"/>
      <c r="E42" s="42"/>
      <c r="F42" s="43"/>
      <c r="G42" s="44"/>
      <c r="H42" s="11"/>
      <c r="I42" s="11"/>
      <c r="J42" s="11"/>
      <c r="K42" s="11"/>
      <c r="L42" s="11"/>
      <c r="M42" s="11"/>
      <c r="N42" s="11"/>
      <c r="O42" s="11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3.5" customHeight="1">
      <c r="A43" s="31"/>
      <c r="B43" s="32" t="s">
        <v>215</v>
      </c>
      <c r="C43" s="19"/>
      <c r="D43" s="45">
        <v>500</v>
      </c>
      <c r="E43" s="21">
        <f>IF(SUM(E44:E45)=0,IF(C43="Yes",D43,0),0)</f>
        <v>0</v>
      </c>
      <c r="F43" s="46"/>
      <c r="G43" s="44"/>
      <c r="H43" s="11"/>
      <c r="I43" s="11"/>
      <c r="J43" s="11"/>
      <c r="K43" s="11"/>
      <c r="L43" s="11"/>
      <c r="M43" s="11"/>
      <c r="N43" s="11"/>
      <c r="O43" s="11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3.5" customHeight="1">
      <c r="A44" s="31"/>
      <c r="B44" s="32" t="s">
        <v>216</v>
      </c>
      <c r="C44" s="19"/>
      <c r="D44" s="45">
        <v>1000</v>
      </c>
      <c r="E44" s="21">
        <f>IF(E45=0,IF(C44="Yes",D44,0),0)</f>
        <v>0</v>
      </c>
      <c r="F44" s="46"/>
      <c r="G44" s="44"/>
      <c r="H44" s="11"/>
      <c r="I44" s="11"/>
      <c r="J44" s="11"/>
      <c r="K44" s="11"/>
      <c r="L44" s="11"/>
      <c r="M44" s="11"/>
      <c r="N44" s="11"/>
      <c r="O44" s="11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13.5" customHeight="1">
      <c r="A45" s="31"/>
      <c r="B45" s="32" t="s">
        <v>202</v>
      </c>
      <c r="C45" s="19"/>
      <c r="D45" s="45">
        <v>1500</v>
      </c>
      <c r="E45" s="21">
        <f>IF(C45="Yes",D45, 0)</f>
        <v>0</v>
      </c>
      <c r="F45" s="46"/>
      <c r="G45" s="44"/>
      <c r="H45" s="11"/>
      <c r="I45" s="11"/>
      <c r="J45" s="11"/>
      <c r="K45" s="11"/>
      <c r="L45" s="11"/>
      <c r="M45" s="11"/>
      <c r="N45" s="11"/>
      <c r="O45" s="11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26">
      <c r="A46" s="31"/>
      <c r="B46" s="39" t="s">
        <v>54</v>
      </c>
      <c r="C46" s="40"/>
      <c r="D46" s="41"/>
      <c r="E46" s="42"/>
      <c r="F46" s="43"/>
      <c r="G46" s="44"/>
      <c r="H46" s="11"/>
      <c r="I46" s="11"/>
      <c r="J46" s="11"/>
      <c r="K46" s="11"/>
      <c r="L46" s="11"/>
      <c r="M46" s="11"/>
      <c r="N46" s="11"/>
      <c r="O46" s="11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3.5" customHeight="1">
      <c r="A47" s="31"/>
      <c r="B47" s="32" t="s">
        <v>215</v>
      </c>
      <c r="C47" s="19"/>
      <c r="D47" s="45">
        <v>500</v>
      </c>
      <c r="E47" s="21">
        <f>IF(SUM(E48:E49)=0,IF(C47="Yes",D47,0),0)</f>
        <v>0</v>
      </c>
      <c r="F47" s="46"/>
      <c r="G47" s="44"/>
      <c r="H47" s="11"/>
      <c r="I47" s="11"/>
      <c r="J47" s="11"/>
      <c r="K47" s="11"/>
      <c r="L47" s="11"/>
      <c r="M47" s="11"/>
      <c r="N47" s="11"/>
      <c r="O47" s="11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3.5" customHeight="1">
      <c r="A48" s="31"/>
      <c r="B48" s="32" t="s">
        <v>216</v>
      </c>
      <c r="C48" s="19"/>
      <c r="D48" s="45">
        <v>1000</v>
      </c>
      <c r="E48" s="21">
        <f>IF(E49=0,IF(C48="Yes",D48,0),0)</f>
        <v>0</v>
      </c>
      <c r="F48" s="46"/>
      <c r="G48" s="44"/>
      <c r="H48" s="11"/>
      <c r="I48" s="11"/>
      <c r="J48" s="11"/>
      <c r="K48" s="11"/>
      <c r="L48" s="11"/>
      <c r="M48" s="11"/>
      <c r="N48" s="11"/>
      <c r="O48" s="11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13.5" customHeight="1">
      <c r="A49" s="31"/>
      <c r="B49" s="32" t="s">
        <v>202</v>
      </c>
      <c r="C49" s="19"/>
      <c r="D49" s="45">
        <v>1500</v>
      </c>
      <c r="E49" s="21">
        <f>IF(C49="Yes",D49, 0)</f>
        <v>0</v>
      </c>
      <c r="F49" s="46"/>
      <c r="G49" s="44"/>
      <c r="H49" s="11"/>
      <c r="I49" s="11"/>
      <c r="J49" s="11"/>
      <c r="K49" s="11"/>
      <c r="L49" s="11"/>
      <c r="M49" s="11"/>
      <c r="N49" s="11"/>
      <c r="O49" s="11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26">
      <c r="A50" s="31"/>
      <c r="B50" s="39" t="s">
        <v>55</v>
      </c>
      <c r="C50" s="40"/>
      <c r="D50" s="41"/>
      <c r="E50" s="42"/>
      <c r="F50" s="43"/>
      <c r="G50" s="44"/>
      <c r="H50" s="11"/>
      <c r="I50" s="11"/>
      <c r="J50" s="11"/>
      <c r="K50" s="11"/>
      <c r="L50" s="11"/>
      <c r="M50" s="11"/>
      <c r="N50" s="11"/>
      <c r="O50" s="11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3.5" customHeight="1">
      <c r="A51" s="31"/>
      <c r="B51" s="32" t="s">
        <v>215</v>
      </c>
      <c r="C51" s="19"/>
      <c r="D51" s="45">
        <v>500</v>
      </c>
      <c r="E51" s="21">
        <f>IF(SUM(E52:E53)=0,IF(C51="Yes",D51,0),0)</f>
        <v>0</v>
      </c>
      <c r="F51" s="46"/>
      <c r="G51" s="44"/>
      <c r="H51" s="11"/>
      <c r="I51" s="11"/>
      <c r="J51" s="11"/>
      <c r="K51" s="11"/>
      <c r="L51" s="11"/>
      <c r="M51" s="11"/>
      <c r="N51" s="11"/>
      <c r="O51" s="11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3.5" customHeight="1">
      <c r="A52" s="31"/>
      <c r="B52" s="32" t="s">
        <v>216</v>
      </c>
      <c r="C52" s="19"/>
      <c r="D52" s="45">
        <v>1000</v>
      </c>
      <c r="E52" s="21">
        <f>IF(E53=0,IF(C52="Yes",D52,0),0)</f>
        <v>0</v>
      </c>
      <c r="F52" s="46"/>
      <c r="G52" s="44"/>
      <c r="H52" s="11"/>
      <c r="I52" s="11"/>
      <c r="J52" s="11"/>
      <c r="K52" s="11"/>
      <c r="L52" s="11"/>
      <c r="M52" s="11"/>
      <c r="N52" s="11"/>
      <c r="O52" s="11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13.5" customHeight="1">
      <c r="A53" s="31"/>
      <c r="B53" s="32" t="s">
        <v>202</v>
      </c>
      <c r="C53" s="19"/>
      <c r="D53" s="45">
        <v>1500</v>
      </c>
      <c r="E53" s="21">
        <f>IF(C53="Yes",D53, 0)</f>
        <v>0</v>
      </c>
      <c r="F53" s="46"/>
      <c r="G53" s="44"/>
      <c r="H53" s="11"/>
      <c r="I53" s="11"/>
      <c r="J53" s="11"/>
      <c r="K53" s="11"/>
      <c r="L53" s="11"/>
      <c r="M53" s="11"/>
      <c r="N53" s="11"/>
      <c r="O53" s="11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26">
      <c r="A54" s="31"/>
      <c r="B54" s="39" t="s">
        <v>56</v>
      </c>
      <c r="C54" s="40"/>
      <c r="D54" s="41"/>
      <c r="E54" s="42"/>
      <c r="F54" s="43"/>
      <c r="G54" s="44"/>
      <c r="H54" s="11"/>
      <c r="I54" s="11"/>
      <c r="J54" s="11"/>
      <c r="K54" s="11"/>
      <c r="L54" s="11"/>
      <c r="M54" s="11"/>
      <c r="N54" s="11"/>
      <c r="O54" s="11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3.5" customHeight="1">
      <c r="A55" s="31"/>
      <c r="B55" s="32" t="s">
        <v>49</v>
      </c>
      <c r="C55" s="19"/>
      <c r="D55" s="45">
        <v>500</v>
      </c>
      <c r="E55" s="21">
        <f>IF(SUM(E56:E57)=0,IF(C55="Yes",D55,0),0)</f>
        <v>0</v>
      </c>
      <c r="F55" s="46"/>
      <c r="G55" s="44"/>
      <c r="H55" s="11"/>
      <c r="I55" s="11"/>
      <c r="J55" s="11"/>
      <c r="K55" s="11"/>
      <c r="L55" s="11"/>
      <c r="M55" s="11"/>
      <c r="N55" s="11"/>
      <c r="O55" s="11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3.5" customHeight="1">
      <c r="A56" s="31"/>
      <c r="B56" s="32" t="s">
        <v>50</v>
      </c>
      <c r="C56" s="19"/>
      <c r="D56" s="45">
        <v>1000</v>
      </c>
      <c r="E56" s="21">
        <f>IF(E57=0,IF(C56="Yes",D56,0),0)</f>
        <v>0</v>
      </c>
      <c r="F56" s="46"/>
      <c r="G56" s="44"/>
      <c r="H56" s="11"/>
      <c r="I56" s="11"/>
      <c r="J56" s="11"/>
      <c r="K56" s="11"/>
      <c r="L56" s="11"/>
      <c r="M56" s="11"/>
      <c r="N56" s="11"/>
      <c r="O56" s="11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13.5" customHeight="1">
      <c r="A57" s="31"/>
      <c r="B57" s="32" t="s">
        <v>51</v>
      </c>
      <c r="C57" s="19"/>
      <c r="D57" s="45">
        <v>1500</v>
      </c>
      <c r="E57" s="21">
        <f>IF(C57="Yes",D57, 0)</f>
        <v>0</v>
      </c>
      <c r="F57" s="46"/>
      <c r="G57" s="44"/>
      <c r="H57" s="11"/>
      <c r="I57" s="11"/>
      <c r="J57" s="11"/>
      <c r="K57" s="11"/>
      <c r="L57" s="11"/>
      <c r="M57" s="11"/>
      <c r="N57" s="11"/>
      <c r="O57" s="11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26">
      <c r="A58" s="31"/>
      <c r="B58" s="39" t="s">
        <v>57</v>
      </c>
      <c r="C58" s="40"/>
      <c r="D58" s="41"/>
      <c r="E58" s="42"/>
      <c r="F58" s="43"/>
      <c r="G58" s="44"/>
      <c r="H58" s="11"/>
      <c r="I58" s="11"/>
      <c r="J58" s="11"/>
      <c r="K58" s="11"/>
      <c r="L58" s="11"/>
      <c r="M58" s="11"/>
      <c r="N58" s="11"/>
      <c r="O58" s="11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3.5" customHeight="1">
      <c r="A59" s="31"/>
      <c r="B59" s="32" t="s">
        <v>215</v>
      </c>
      <c r="C59" s="19"/>
      <c r="D59" s="45">
        <v>500</v>
      </c>
      <c r="E59" s="21">
        <f>IF(SUM(E60:E61)=0,IF(C59="Yes",D59,0),0)</f>
        <v>0</v>
      </c>
      <c r="F59" s="46"/>
      <c r="G59" s="4"/>
      <c r="H59" s="11"/>
      <c r="I59" s="11"/>
      <c r="J59" s="11"/>
      <c r="K59" s="11"/>
      <c r="L59" s="11"/>
      <c r="M59" s="11"/>
      <c r="N59" s="11"/>
      <c r="O59" s="11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3.5" customHeight="1">
      <c r="A60" s="31"/>
      <c r="B60" s="32" t="s">
        <v>216</v>
      </c>
      <c r="C60" s="19"/>
      <c r="D60" s="45">
        <v>1000</v>
      </c>
      <c r="E60" s="21">
        <f>IF(E61=0,IF(C60="Yes",D60,0),0)</f>
        <v>0</v>
      </c>
      <c r="F60" s="46"/>
      <c r="G60" s="4"/>
      <c r="H60" s="11"/>
      <c r="I60" s="11"/>
      <c r="J60" s="11"/>
      <c r="K60" s="11"/>
      <c r="L60" s="11"/>
      <c r="M60" s="11"/>
      <c r="N60" s="11"/>
      <c r="O60" s="11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13.5" customHeight="1">
      <c r="A61" s="31"/>
      <c r="B61" s="32" t="s">
        <v>202</v>
      </c>
      <c r="C61" s="19"/>
      <c r="D61" s="45">
        <v>1500</v>
      </c>
      <c r="E61" s="21">
        <f>IF(C61="Yes",D61, 0)</f>
        <v>0</v>
      </c>
      <c r="F61" s="46"/>
      <c r="G61" s="4"/>
      <c r="H61" s="11"/>
      <c r="I61" s="11"/>
      <c r="J61" s="11"/>
      <c r="K61" s="11"/>
      <c r="L61" s="11"/>
      <c r="M61" s="11"/>
      <c r="N61" s="11"/>
      <c r="O61" s="11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3.5" customHeight="1">
      <c r="A62" s="31"/>
      <c r="B62" s="33" t="s">
        <v>58</v>
      </c>
      <c r="C62" s="112"/>
      <c r="D62" s="110"/>
      <c r="E62" s="34">
        <f>SUM(E59:E61,E55:E57,E51:E53,E47:E49,E43:E45,E39:E41,E35:E37)</f>
        <v>0</v>
      </c>
      <c r="F62" s="35"/>
      <c r="G62" s="4"/>
      <c r="H62" s="11"/>
      <c r="I62" s="11"/>
      <c r="J62" s="11"/>
      <c r="K62" s="11"/>
      <c r="L62" s="11"/>
      <c r="M62" s="11"/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3.5" customHeight="1">
      <c r="A63" s="37" t="s">
        <v>59</v>
      </c>
      <c r="B63" s="111" t="s">
        <v>60</v>
      </c>
      <c r="C63" s="109"/>
      <c r="D63" s="109"/>
      <c r="E63" s="113"/>
      <c r="F63" s="48"/>
      <c r="G63" s="4"/>
      <c r="H63" s="11"/>
      <c r="I63" s="11"/>
      <c r="J63" s="11"/>
      <c r="K63" s="11"/>
      <c r="L63" s="11"/>
      <c r="M63" s="11"/>
      <c r="N63" s="11"/>
      <c r="O63" s="11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46">
      <c r="A64" s="31"/>
      <c r="B64" s="49" t="s">
        <v>61</v>
      </c>
      <c r="C64" s="114"/>
      <c r="D64" s="109"/>
      <c r="E64" s="109"/>
      <c r="F64" s="110"/>
      <c r="G64" s="44"/>
      <c r="H64" s="11"/>
      <c r="I64" s="11"/>
      <c r="J64" s="11"/>
      <c r="K64" s="11"/>
      <c r="L64" s="11"/>
      <c r="M64" s="11"/>
      <c r="N64" s="11"/>
      <c r="O64" s="11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26">
      <c r="A65" s="31"/>
      <c r="B65" s="32" t="s">
        <v>62</v>
      </c>
      <c r="C65" s="19"/>
      <c r="D65" s="20">
        <v>500</v>
      </c>
      <c r="E65" s="21">
        <f t="shared" ref="E65:E71" si="1">IF(C65="Yes", D65, 0)</f>
        <v>0</v>
      </c>
      <c r="F65" s="19"/>
      <c r="G65" s="4"/>
      <c r="H65" s="11"/>
      <c r="I65" s="11"/>
      <c r="J65" s="11"/>
      <c r="K65" s="11"/>
      <c r="L65" s="11"/>
      <c r="M65" s="11"/>
      <c r="N65" s="11"/>
      <c r="O65" s="11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26">
      <c r="A66" s="31"/>
      <c r="B66" s="32" t="s">
        <v>63</v>
      </c>
      <c r="C66" s="19"/>
      <c r="D66" s="20">
        <v>500</v>
      </c>
      <c r="E66" s="21">
        <f t="shared" si="1"/>
        <v>0</v>
      </c>
      <c r="F66" s="19"/>
      <c r="G66" s="4"/>
      <c r="H66" s="11"/>
      <c r="I66" s="11"/>
      <c r="J66" s="11"/>
      <c r="K66" s="11"/>
      <c r="L66" s="11"/>
      <c r="M66" s="11"/>
      <c r="N66" s="11"/>
      <c r="O66" s="11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26">
      <c r="A67" s="31"/>
      <c r="B67" s="32" t="s">
        <v>64</v>
      </c>
      <c r="C67" s="19"/>
      <c r="D67" s="20">
        <v>500</v>
      </c>
      <c r="E67" s="21">
        <f t="shared" si="1"/>
        <v>0</v>
      </c>
      <c r="F67" s="19"/>
      <c r="G67" s="4"/>
      <c r="H67" s="11"/>
      <c r="I67" s="11"/>
      <c r="J67" s="11"/>
      <c r="K67" s="11"/>
      <c r="L67" s="11"/>
      <c r="M67" s="11"/>
      <c r="N67" s="11"/>
      <c r="O67" s="11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26">
      <c r="A68" s="31"/>
      <c r="B68" s="32" t="s">
        <v>65</v>
      </c>
      <c r="C68" s="19"/>
      <c r="D68" s="20">
        <v>500</v>
      </c>
      <c r="E68" s="21">
        <f t="shared" si="1"/>
        <v>0</v>
      </c>
      <c r="F68" s="19"/>
      <c r="G68" s="4"/>
      <c r="H68" s="11"/>
      <c r="I68" s="11"/>
      <c r="J68" s="11"/>
      <c r="K68" s="11"/>
      <c r="L68" s="11"/>
      <c r="M68" s="11"/>
      <c r="N68" s="11"/>
      <c r="O68" s="11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24" customHeight="1">
      <c r="A69" s="31"/>
      <c r="B69" s="32" t="s">
        <v>66</v>
      </c>
      <c r="C69" s="19"/>
      <c r="D69" s="20">
        <v>500</v>
      </c>
      <c r="E69" s="21">
        <f t="shared" si="1"/>
        <v>0</v>
      </c>
      <c r="F69" s="19"/>
      <c r="G69" s="36"/>
      <c r="H69" s="11"/>
      <c r="I69" s="11"/>
      <c r="J69" s="11"/>
      <c r="K69" s="11"/>
      <c r="L69" s="11"/>
      <c r="M69" s="11"/>
      <c r="N69" s="11"/>
      <c r="O69" s="11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26.25" customHeight="1">
      <c r="A70" s="50"/>
      <c r="B70" s="32" t="s">
        <v>67</v>
      </c>
      <c r="C70" s="19"/>
      <c r="D70" s="20">
        <v>500</v>
      </c>
      <c r="E70" s="21">
        <f t="shared" si="1"/>
        <v>0</v>
      </c>
      <c r="F70" s="19"/>
      <c r="G70" s="38"/>
      <c r="H70" s="25"/>
      <c r="I70" s="25"/>
      <c r="J70" s="25"/>
      <c r="K70" s="25"/>
      <c r="L70" s="25"/>
      <c r="M70" s="25"/>
      <c r="N70" s="25"/>
      <c r="O70" s="25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spans="1:26" ht="26">
      <c r="A71" s="31"/>
      <c r="B71" s="32" t="s">
        <v>68</v>
      </c>
      <c r="C71" s="19"/>
      <c r="D71" s="20">
        <v>500</v>
      </c>
      <c r="E71" s="21">
        <f t="shared" si="1"/>
        <v>0</v>
      </c>
      <c r="F71" s="19"/>
      <c r="G71" s="4"/>
      <c r="H71" s="11"/>
      <c r="I71" s="11"/>
      <c r="J71" s="11"/>
      <c r="K71" s="11"/>
      <c r="L71" s="11"/>
      <c r="M71" s="11"/>
      <c r="N71" s="11"/>
      <c r="O71" s="11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13.5" customHeight="1">
      <c r="A72" s="31"/>
      <c r="B72" s="33" t="s">
        <v>69</v>
      </c>
      <c r="C72" s="112"/>
      <c r="D72" s="110"/>
      <c r="E72" s="34">
        <f>SUM(E65:E71)</f>
        <v>0</v>
      </c>
      <c r="F72" s="35"/>
      <c r="G72" s="4"/>
      <c r="H72" s="11"/>
      <c r="I72" s="11"/>
      <c r="J72" s="11"/>
      <c r="K72" s="11"/>
      <c r="L72" s="11"/>
      <c r="M72" s="11"/>
      <c r="N72" s="11"/>
      <c r="O72" s="11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13.5" customHeight="1">
      <c r="A73" s="37" t="s">
        <v>70</v>
      </c>
      <c r="B73" s="115" t="s">
        <v>71</v>
      </c>
      <c r="C73" s="109"/>
      <c r="D73" s="109"/>
      <c r="E73" s="109"/>
      <c r="F73" s="110"/>
      <c r="G73" s="4"/>
      <c r="H73" s="11"/>
      <c r="I73" s="11"/>
      <c r="J73" s="11"/>
      <c r="K73" s="11"/>
      <c r="L73" s="11"/>
      <c r="M73" s="11"/>
      <c r="N73" s="11"/>
      <c r="O73" s="11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 ht="46">
      <c r="A74" s="31"/>
      <c r="B74" s="49" t="s">
        <v>72</v>
      </c>
      <c r="C74" s="114"/>
      <c r="D74" s="109"/>
      <c r="E74" s="109"/>
      <c r="F74" s="110"/>
      <c r="G74" s="4"/>
      <c r="H74" s="11"/>
      <c r="I74" s="11"/>
      <c r="J74" s="11"/>
      <c r="K74" s="11"/>
      <c r="L74" s="11"/>
      <c r="M74" s="11"/>
      <c r="N74" s="11"/>
      <c r="O74" s="11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26">
      <c r="A75" s="31"/>
      <c r="B75" s="32" t="s">
        <v>73</v>
      </c>
      <c r="C75" s="19"/>
      <c r="D75" s="20">
        <v>2000</v>
      </c>
      <c r="E75" s="21">
        <f t="shared" ref="E75:E76" si="2">IF(C75="Yes", D75, 0)</f>
        <v>0</v>
      </c>
      <c r="F75" s="19"/>
      <c r="G75" s="4"/>
      <c r="H75" s="11"/>
      <c r="I75" s="11"/>
      <c r="J75" s="11"/>
      <c r="K75" s="11"/>
      <c r="L75" s="11"/>
      <c r="M75" s="11"/>
      <c r="N75" s="11"/>
      <c r="O75" s="11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26">
      <c r="A76" s="31"/>
      <c r="B76" s="32" t="s">
        <v>74</v>
      </c>
      <c r="C76" s="19"/>
      <c r="D76" s="20">
        <v>2000</v>
      </c>
      <c r="E76" s="21">
        <f t="shared" si="2"/>
        <v>0</v>
      </c>
      <c r="F76" s="19"/>
      <c r="G76" s="4"/>
      <c r="H76" s="11"/>
      <c r="I76" s="11"/>
      <c r="J76" s="11"/>
      <c r="K76" s="11"/>
      <c r="L76" s="11"/>
      <c r="M76" s="11"/>
      <c r="N76" s="11"/>
      <c r="O76" s="11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13.5" customHeight="1">
      <c r="A77" s="31"/>
      <c r="B77" s="33" t="s">
        <v>75</v>
      </c>
      <c r="C77" s="112"/>
      <c r="D77" s="110"/>
      <c r="E77" s="34">
        <f>SUM(E75:E76)</f>
        <v>0</v>
      </c>
      <c r="F77" s="35"/>
      <c r="G77" s="4"/>
      <c r="H77" s="11"/>
      <c r="I77" s="11"/>
      <c r="J77" s="11"/>
      <c r="K77" s="11"/>
      <c r="L77" s="11"/>
      <c r="M77" s="11"/>
      <c r="N77" s="11"/>
      <c r="O77" s="11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13.5" customHeight="1">
      <c r="A78" s="37" t="s">
        <v>76</v>
      </c>
      <c r="B78" s="115" t="s">
        <v>77</v>
      </c>
      <c r="C78" s="109"/>
      <c r="D78" s="109"/>
      <c r="E78" s="109"/>
      <c r="F78" s="110"/>
      <c r="G78" s="4"/>
      <c r="H78" s="11"/>
      <c r="I78" s="11"/>
      <c r="J78" s="11"/>
      <c r="K78" s="11"/>
      <c r="L78" s="11"/>
      <c r="M78" s="11"/>
      <c r="N78" s="11"/>
      <c r="O78" s="11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34.5">
      <c r="A79" s="31"/>
      <c r="B79" s="49" t="s">
        <v>78</v>
      </c>
      <c r="C79" s="114"/>
      <c r="D79" s="109"/>
      <c r="E79" s="109"/>
      <c r="F79" s="110"/>
      <c r="G79" s="36"/>
      <c r="H79" s="11"/>
      <c r="I79" s="11"/>
      <c r="J79" s="11"/>
      <c r="K79" s="11"/>
      <c r="L79" s="11"/>
      <c r="M79" s="11"/>
      <c r="N79" s="11"/>
      <c r="O79" s="11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26.25" customHeight="1">
      <c r="A80" s="50"/>
      <c r="B80" s="32" t="s">
        <v>79</v>
      </c>
      <c r="C80" s="19"/>
      <c r="D80" s="20">
        <v>1500</v>
      </c>
      <c r="E80" s="21">
        <f>IF(C80="Yes", D80, 0)</f>
        <v>0</v>
      </c>
      <c r="F80" s="19"/>
      <c r="G80" s="24"/>
      <c r="H80" s="25"/>
      <c r="I80" s="25"/>
      <c r="J80" s="25"/>
      <c r="K80" s="25"/>
      <c r="L80" s="25"/>
      <c r="M80" s="25"/>
      <c r="N80" s="25"/>
      <c r="O80" s="25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spans="1:26" ht="13.5" customHeight="1">
      <c r="A81" s="31"/>
      <c r="B81" s="33" t="s">
        <v>80</v>
      </c>
      <c r="C81" s="112"/>
      <c r="D81" s="110"/>
      <c r="E81" s="34">
        <f>SUM(E80)</f>
        <v>0</v>
      </c>
      <c r="F81" s="35"/>
      <c r="G81" s="4"/>
      <c r="H81" s="11"/>
      <c r="I81" s="11"/>
      <c r="J81" s="11"/>
      <c r="K81" s="11"/>
      <c r="L81" s="11"/>
      <c r="M81" s="11"/>
      <c r="N81" s="11"/>
      <c r="O81" s="11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13.5" customHeight="1">
      <c r="A82" s="51" t="s">
        <v>81</v>
      </c>
      <c r="B82" s="115" t="s">
        <v>82</v>
      </c>
      <c r="C82" s="109"/>
      <c r="D82" s="109"/>
      <c r="E82" s="109"/>
      <c r="F82" s="110"/>
      <c r="G82" s="4"/>
      <c r="H82" s="11"/>
      <c r="I82" s="11"/>
      <c r="J82" s="11"/>
      <c r="K82" s="11"/>
      <c r="L82" s="11"/>
      <c r="M82" s="11"/>
      <c r="N82" s="11"/>
      <c r="O82" s="11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13.5" customHeight="1">
      <c r="A83" s="31"/>
      <c r="B83" s="52" t="s">
        <v>83</v>
      </c>
      <c r="C83" s="114"/>
      <c r="D83" s="109"/>
      <c r="E83" s="109"/>
      <c r="F83" s="110"/>
      <c r="G83" s="4"/>
      <c r="H83" s="11"/>
      <c r="I83" s="11"/>
      <c r="J83" s="11"/>
      <c r="K83" s="11"/>
      <c r="L83" s="11"/>
      <c r="M83" s="11"/>
      <c r="N83" s="11"/>
      <c r="O83" s="11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25.5" customHeight="1">
      <c r="A84" s="31"/>
      <c r="B84" s="53" t="s">
        <v>84</v>
      </c>
      <c r="C84" s="116"/>
      <c r="D84" s="109"/>
      <c r="E84" s="109"/>
      <c r="F84" s="110"/>
      <c r="G84" s="36"/>
      <c r="H84" s="11"/>
      <c r="I84" s="11"/>
      <c r="J84" s="11"/>
      <c r="K84" s="11"/>
      <c r="L84" s="11"/>
      <c r="M84" s="11"/>
      <c r="N84" s="11"/>
      <c r="O84" s="11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18" customHeight="1">
      <c r="A85" s="50"/>
      <c r="B85" s="32" t="s">
        <v>85</v>
      </c>
      <c r="C85" s="19"/>
      <c r="D85" s="20">
        <v>100</v>
      </c>
      <c r="E85" s="21">
        <f>IF(COUNTIFS($C$85:$C$87,"Yes")&gt;0,D85,0)</f>
        <v>0</v>
      </c>
      <c r="F85" s="54"/>
      <c r="G85" s="24"/>
      <c r="H85" s="25"/>
      <c r="I85" s="25"/>
      <c r="J85" s="25"/>
      <c r="K85" s="25"/>
      <c r="L85" s="25"/>
      <c r="M85" s="25"/>
      <c r="N85" s="25"/>
      <c r="O85" s="25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spans="1:26" ht="15" customHeight="1">
      <c r="A86" s="31"/>
      <c r="B86" s="32" t="s">
        <v>86</v>
      </c>
      <c r="C86" s="19"/>
      <c r="D86" s="20">
        <v>200</v>
      </c>
      <c r="E86" s="21">
        <f>IF(COUNTIFS($C$85:$C$87,"Yes")&gt;1,D86,0)</f>
        <v>0</v>
      </c>
      <c r="F86" s="19"/>
      <c r="G86" s="4"/>
      <c r="H86" s="11"/>
      <c r="I86" s="11"/>
      <c r="J86" s="11"/>
      <c r="K86" s="11"/>
      <c r="L86" s="11"/>
      <c r="M86" s="11"/>
      <c r="N86" s="11"/>
      <c r="O86" s="11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3.5" customHeight="1">
      <c r="A87" s="31"/>
      <c r="B87" s="32" t="s">
        <v>87</v>
      </c>
      <c r="C87" s="19"/>
      <c r="D87" s="20">
        <v>300</v>
      </c>
      <c r="E87" s="21">
        <f>IF(COUNTIFS($C$85:$C$87,"Yes")&gt;2,D87,0)</f>
        <v>0</v>
      </c>
      <c r="F87" s="19"/>
      <c r="G87" s="4"/>
      <c r="H87" s="11"/>
      <c r="I87" s="117"/>
      <c r="J87" s="107"/>
      <c r="K87" s="11"/>
      <c r="L87" s="11"/>
      <c r="M87" s="11"/>
      <c r="N87" s="11"/>
      <c r="O87" s="11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25.5" customHeight="1">
      <c r="A88" s="31"/>
      <c r="B88" s="53" t="s">
        <v>88</v>
      </c>
      <c r="C88" s="116"/>
      <c r="D88" s="109"/>
      <c r="E88" s="109"/>
      <c r="F88" s="110"/>
      <c r="G88" s="36"/>
      <c r="H88" s="11"/>
      <c r="I88" s="118"/>
      <c r="J88" s="107"/>
      <c r="K88" s="11"/>
      <c r="L88" s="11"/>
      <c r="M88" s="11"/>
      <c r="N88" s="11"/>
      <c r="O88" s="11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5" customHeight="1">
      <c r="A89" s="50"/>
      <c r="B89" s="32" t="s">
        <v>89</v>
      </c>
      <c r="C89" s="19"/>
      <c r="D89" s="20">
        <v>100</v>
      </c>
      <c r="E89" s="21">
        <f>IF(COUNTIFS(C89:C91,"Yes")&gt;0,D89,0)</f>
        <v>0</v>
      </c>
      <c r="F89" s="19"/>
      <c r="G89" s="24"/>
      <c r="H89" s="25"/>
      <c r="I89" s="25"/>
      <c r="J89" s="25"/>
      <c r="K89" s="25"/>
      <c r="L89" s="25"/>
      <c r="M89" s="25"/>
      <c r="N89" s="25"/>
      <c r="O89" s="25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spans="1:26" ht="13.5" customHeight="1">
      <c r="A90" s="27"/>
      <c r="B90" s="32" t="s">
        <v>90</v>
      </c>
      <c r="C90" s="19"/>
      <c r="D90" s="20">
        <v>200</v>
      </c>
      <c r="E90" s="21">
        <f>IF(COUNTIFS(C89:C91,"Yes")&gt;1,D90,0)</f>
        <v>0</v>
      </c>
      <c r="F90" s="19"/>
      <c r="G90" s="4"/>
      <c r="H90" s="11"/>
      <c r="I90" s="11"/>
      <c r="J90" s="11"/>
      <c r="K90" s="11"/>
      <c r="L90" s="11"/>
      <c r="M90" s="11"/>
      <c r="N90" s="11"/>
      <c r="O90" s="11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3.5" customHeight="1">
      <c r="A91" s="27"/>
      <c r="B91" s="32" t="s">
        <v>91</v>
      </c>
      <c r="C91" s="19"/>
      <c r="D91" s="20">
        <v>300</v>
      </c>
      <c r="E91" s="21">
        <f>IF(COUNTIFS(C89:C91,"Yes")&gt;2,D91,0)</f>
        <v>0</v>
      </c>
      <c r="F91" s="19"/>
      <c r="G91" s="4"/>
      <c r="H91" s="11"/>
      <c r="I91" s="11"/>
      <c r="J91" s="11"/>
      <c r="K91" s="11"/>
      <c r="L91" s="11"/>
      <c r="M91" s="11"/>
      <c r="N91" s="11"/>
      <c r="O91" s="11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3.5" customHeight="1">
      <c r="A92" s="31"/>
      <c r="B92" s="53" t="s">
        <v>92</v>
      </c>
      <c r="C92" s="116"/>
      <c r="D92" s="109"/>
      <c r="E92" s="109"/>
      <c r="F92" s="110"/>
      <c r="G92" s="4"/>
      <c r="H92" s="11"/>
      <c r="I92" s="11"/>
      <c r="J92" s="11"/>
      <c r="K92" s="11"/>
      <c r="L92" s="11"/>
      <c r="M92" s="11"/>
      <c r="N92" s="11"/>
      <c r="O92" s="11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13.5" customHeight="1">
      <c r="A93" s="31"/>
      <c r="B93" s="32" t="s">
        <v>93</v>
      </c>
      <c r="C93" s="19"/>
      <c r="D93" s="20">
        <v>100</v>
      </c>
      <c r="E93" s="21">
        <f>IF(COUNTIFS(C93:C95,"Yes")&gt;0,D93,0)</f>
        <v>0</v>
      </c>
      <c r="F93" s="19"/>
      <c r="G93" s="4"/>
      <c r="H93" s="11"/>
      <c r="I93" s="11"/>
      <c r="J93" s="11"/>
      <c r="K93" s="11"/>
      <c r="L93" s="11"/>
      <c r="M93" s="11"/>
      <c r="N93" s="11"/>
      <c r="O93" s="11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5" customHeight="1">
      <c r="A94" s="31"/>
      <c r="B94" s="32" t="s">
        <v>94</v>
      </c>
      <c r="C94" s="19"/>
      <c r="D94" s="20">
        <v>200</v>
      </c>
      <c r="E94" s="21">
        <f>IF(COUNTIFS(C93:C95,"Yes")&gt;1,D94,0)</f>
        <v>0</v>
      </c>
      <c r="F94" s="19"/>
      <c r="G94" s="4"/>
      <c r="H94" s="11"/>
      <c r="I94" s="11"/>
      <c r="J94" s="11"/>
      <c r="K94" s="11"/>
      <c r="L94" s="11"/>
      <c r="M94" s="11"/>
      <c r="N94" s="11"/>
      <c r="O94" s="11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3.5" customHeight="1">
      <c r="A95" s="27"/>
      <c r="B95" s="32" t="s">
        <v>95</v>
      </c>
      <c r="C95" s="19"/>
      <c r="D95" s="20">
        <v>300</v>
      </c>
      <c r="E95" s="21">
        <f>IF(COUNTIFS(C93:C95,"Yes")&gt;2,D95,0)</f>
        <v>0</v>
      </c>
      <c r="F95" s="19"/>
      <c r="G95" s="4"/>
      <c r="H95" s="11"/>
      <c r="I95" s="11"/>
      <c r="J95" s="11"/>
      <c r="K95" s="11"/>
      <c r="L95" s="11"/>
      <c r="M95" s="11"/>
      <c r="N95" s="11"/>
      <c r="O95" s="11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3.5" customHeight="1">
      <c r="A96" s="31"/>
      <c r="B96" s="53" t="s">
        <v>96</v>
      </c>
      <c r="C96" s="116"/>
      <c r="D96" s="109"/>
      <c r="E96" s="109"/>
      <c r="F96" s="110"/>
      <c r="G96" s="4"/>
      <c r="H96" s="11"/>
      <c r="I96" s="11"/>
      <c r="J96" s="11"/>
      <c r="K96" s="11"/>
      <c r="L96" s="11"/>
      <c r="M96" s="11"/>
      <c r="N96" s="11"/>
      <c r="O96" s="11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3.5" customHeight="1">
      <c r="A97" s="31"/>
      <c r="B97" s="32" t="s">
        <v>97</v>
      </c>
      <c r="C97" s="19"/>
      <c r="D97" s="20">
        <v>100</v>
      </c>
      <c r="E97" s="21">
        <f>IF(COUNTIFS(C97:C99,"Yes")&gt;0,D97,0)</f>
        <v>0</v>
      </c>
      <c r="F97" s="19"/>
      <c r="G97" s="4"/>
      <c r="H97" s="11"/>
      <c r="I97" s="11"/>
      <c r="J97" s="11"/>
      <c r="K97" s="11"/>
      <c r="L97" s="11"/>
      <c r="M97" s="11"/>
      <c r="N97" s="11"/>
      <c r="O97" s="11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5" customHeight="1">
      <c r="A98" s="31"/>
      <c r="B98" s="32" t="s">
        <v>98</v>
      </c>
      <c r="C98" s="19"/>
      <c r="D98" s="20">
        <v>200</v>
      </c>
      <c r="E98" s="21">
        <f>IF(COUNTIFS(C97:C99,"Yes")&gt;1,D98,0)</f>
        <v>0</v>
      </c>
      <c r="F98" s="19"/>
      <c r="G98" s="4"/>
      <c r="H98" s="11"/>
      <c r="I98" s="11"/>
      <c r="J98" s="11"/>
      <c r="K98" s="11"/>
      <c r="L98" s="11"/>
      <c r="M98" s="11"/>
      <c r="N98" s="11"/>
      <c r="O98" s="11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3.5" customHeight="1">
      <c r="A99" s="27"/>
      <c r="B99" s="32" t="s">
        <v>99</v>
      </c>
      <c r="C99" s="19"/>
      <c r="D99" s="20">
        <v>300</v>
      </c>
      <c r="E99" s="21">
        <f>IF(COUNTIFS(C97:C99,"Yes")&gt;2,D99,0)</f>
        <v>0</v>
      </c>
      <c r="F99" s="19"/>
      <c r="G99" s="4"/>
      <c r="H99" s="11"/>
      <c r="I99" s="11"/>
      <c r="J99" s="11"/>
      <c r="K99" s="11"/>
      <c r="L99" s="11"/>
      <c r="M99" s="11"/>
      <c r="N99" s="11"/>
      <c r="O99" s="11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3.5" customHeight="1">
      <c r="A100" s="31"/>
      <c r="B100" s="53" t="s">
        <v>100</v>
      </c>
      <c r="C100" s="116"/>
      <c r="D100" s="109"/>
      <c r="E100" s="109"/>
      <c r="F100" s="110"/>
      <c r="G100" s="4"/>
      <c r="H100" s="11"/>
      <c r="I100" s="11"/>
      <c r="J100" s="11"/>
      <c r="K100" s="11"/>
      <c r="L100" s="11"/>
      <c r="M100" s="11"/>
      <c r="N100" s="11"/>
      <c r="O100" s="11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3.5" customHeight="1">
      <c r="A101" s="31"/>
      <c r="B101" s="32" t="s">
        <v>101</v>
      </c>
      <c r="C101" s="19"/>
      <c r="D101" s="20">
        <v>100</v>
      </c>
      <c r="E101" s="21">
        <f>IF(COUNTIFS(C101:C103,"Yes")&gt;0,D101,0)</f>
        <v>0</v>
      </c>
      <c r="F101" s="19"/>
      <c r="G101" s="4"/>
      <c r="H101" s="11"/>
      <c r="I101" s="11"/>
      <c r="J101" s="11"/>
      <c r="K101" s="11"/>
      <c r="L101" s="11"/>
      <c r="M101" s="11"/>
      <c r="N101" s="11"/>
      <c r="O101" s="11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5" customHeight="1">
      <c r="A102" s="31"/>
      <c r="B102" s="32" t="s">
        <v>102</v>
      </c>
      <c r="C102" s="19"/>
      <c r="D102" s="20">
        <v>200</v>
      </c>
      <c r="E102" s="21">
        <f>IF(COUNTIFS(C101:C103,"Yes")&gt;1,D102,0)</f>
        <v>0</v>
      </c>
      <c r="F102" s="19"/>
      <c r="G102" s="4"/>
      <c r="H102" s="11"/>
      <c r="I102" s="11"/>
      <c r="J102" s="11"/>
      <c r="K102" s="11"/>
      <c r="L102" s="11"/>
      <c r="M102" s="11"/>
      <c r="N102" s="11"/>
      <c r="O102" s="11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3.5" customHeight="1">
      <c r="A103" s="27"/>
      <c r="B103" s="32" t="s">
        <v>103</v>
      </c>
      <c r="C103" s="19"/>
      <c r="D103" s="20">
        <v>300</v>
      </c>
      <c r="E103" s="21">
        <f>IF(COUNTIFS(C101:C103,"Yes")&gt;2,D103,0)</f>
        <v>0</v>
      </c>
      <c r="F103" s="19"/>
      <c r="G103" s="4"/>
      <c r="H103" s="11"/>
      <c r="I103" s="11"/>
      <c r="J103" s="11"/>
      <c r="K103" s="11"/>
      <c r="L103" s="11"/>
      <c r="M103" s="11"/>
      <c r="N103" s="11"/>
      <c r="O103" s="11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3.5" customHeight="1">
      <c r="A104" s="31"/>
      <c r="B104" s="53" t="s">
        <v>104</v>
      </c>
      <c r="C104" s="116"/>
      <c r="D104" s="109"/>
      <c r="E104" s="109"/>
      <c r="F104" s="110"/>
      <c r="G104" s="4"/>
      <c r="H104" s="11"/>
      <c r="I104" s="11"/>
      <c r="J104" s="11"/>
      <c r="K104" s="11"/>
      <c r="L104" s="11"/>
      <c r="M104" s="11"/>
      <c r="N104" s="11"/>
      <c r="O104" s="11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3.5" customHeight="1">
      <c r="A105" s="31"/>
      <c r="B105" s="32" t="s">
        <v>105</v>
      </c>
      <c r="C105" s="19"/>
      <c r="D105" s="20">
        <v>100</v>
      </c>
      <c r="E105" s="21">
        <f>IF(COUNTIFS(C105:C107,"Yes")&gt;0,D105,0)</f>
        <v>0</v>
      </c>
      <c r="F105" s="19"/>
      <c r="G105" s="4"/>
      <c r="H105" s="11"/>
      <c r="I105" s="11"/>
      <c r="J105" s="11"/>
      <c r="K105" s="11"/>
      <c r="L105" s="11"/>
      <c r="M105" s="11"/>
      <c r="N105" s="11"/>
      <c r="O105" s="11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5" customHeight="1">
      <c r="A106" s="31"/>
      <c r="B106" s="32" t="s">
        <v>106</v>
      </c>
      <c r="C106" s="19"/>
      <c r="D106" s="20">
        <v>200</v>
      </c>
      <c r="E106" s="21">
        <f>IF(COUNTIFS(C105:C107,"Yes")&gt;1,D106,0)</f>
        <v>0</v>
      </c>
      <c r="F106" s="19"/>
      <c r="G106" s="4"/>
      <c r="H106" s="11"/>
      <c r="I106" s="11"/>
      <c r="J106" s="11"/>
      <c r="K106" s="11"/>
      <c r="L106" s="11"/>
      <c r="M106" s="11"/>
      <c r="N106" s="11"/>
      <c r="O106" s="11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3.5" customHeight="1">
      <c r="A107" s="27"/>
      <c r="B107" s="32" t="s">
        <v>107</v>
      </c>
      <c r="C107" s="19"/>
      <c r="D107" s="20">
        <v>300</v>
      </c>
      <c r="E107" s="21">
        <f>IF(COUNTIFS(C105:C107,"Yes")&gt;2,D107,0)</f>
        <v>0</v>
      </c>
      <c r="F107" s="19"/>
      <c r="G107" s="4"/>
      <c r="H107" s="11"/>
      <c r="I107" s="11"/>
      <c r="J107" s="11"/>
      <c r="K107" s="11"/>
      <c r="L107" s="11"/>
      <c r="M107" s="11"/>
      <c r="N107" s="11"/>
      <c r="O107" s="11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3.5" customHeight="1">
      <c r="A108" s="31"/>
      <c r="B108" s="53" t="s">
        <v>108</v>
      </c>
      <c r="C108" s="116"/>
      <c r="D108" s="109"/>
      <c r="E108" s="109"/>
      <c r="F108" s="110"/>
      <c r="G108" s="4"/>
      <c r="H108" s="11"/>
      <c r="I108" s="11"/>
      <c r="J108" s="11"/>
      <c r="K108" s="11"/>
      <c r="L108" s="11"/>
      <c r="M108" s="11"/>
      <c r="N108" s="11"/>
      <c r="O108" s="11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3.5" customHeight="1">
      <c r="A109" s="31"/>
      <c r="B109" s="32" t="s">
        <v>109</v>
      </c>
      <c r="C109" s="19"/>
      <c r="D109" s="20">
        <v>100</v>
      </c>
      <c r="E109" s="21">
        <f>IF(COUNTIFS(C109:C111,"Yes")&gt;0,D109,0)</f>
        <v>0</v>
      </c>
      <c r="F109" s="19"/>
      <c r="G109" s="4"/>
      <c r="H109" s="11"/>
      <c r="I109" s="11"/>
      <c r="J109" s="11"/>
      <c r="K109" s="11"/>
      <c r="L109" s="11"/>
      <c r="M109" s="11"/>
      <c r="N109" s="11"/>
      <c r="O109" s="11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5" customHeight="1">
      <c r="A110" s="31"/>
      <c r="B110" s="32" t="s">
        <v>110</v>
      </c>
      <c r="C110" s="19"/>
      <c r="D110" s="20">
        <v>200</v>
      </c>
      <c r="E110" s="21">
        <f>IF(COUNTIFS(C109:C111,"Yes")&gt;1,D110,0)</f>
        <v>0</v>
      </c>
      <c r="F110" s="19"/>
      <c r="G110" s="4"/>
      <c r="H110" s="11"/>
      <c r="I110" s="11"/>
      <c r="J110" s="11"/>
      <c r="K110" s="11"/>
      <c r="L110" s="11"/>
      <c r="M110" s="11"/>
      <c r="N110" s="11"/>
      <c r="O110" s="11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3.5" customHeight="1">
      <c r="A111" s="27"/>
      <c r="B111" s="32" t="s">
        <v>111</v>
      </c>
      <c r="C111" s="19"/>
      <c r="D111" s="20">
        <v>300</v>
      </c>
      <c r="E111" s="21">
        <f>IF(COUNTIFS(C109:C111,"Yes")&gt;2,D111,0)</f>
        <v>0</v>
      </c>
      <c r="F111" s="19"/>
      <c r="G111" s="4"/>
      <c r="H111" s="11"/>
      <c r="I111" s="11"/>
      <c r="J111" s="11"/>
      <c r="K111" s="11"/>
      <c r="L111" s="11"/>
      <c r="M111" s="11"/>
      <c r="N111" s="11"/>
      <c r="O111" s="11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3.5" customHeight="1">
      <c r="A112" s="31"/>
      <c r="B112" s="53" t="s">
        <v>112</v>
      </c>
      <c r="C112" s="116"/>
      <c r="D112" s="109"/>
      <c r="E112" s="109"/>
      <c r="F112" s="110"/>
      <c r="G112" s="4"/>
      <c r="H112" s="11"/>
      <c r="I112" s="11"/>
      <c r="J112" s="11"/>
      <c r="K112" s="11"/>
      <c r="L112" s="11"/>
      <c r="M112" s="11"/>
      <c r="N112" s="11"/>
      <c r="O112" s="11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3.5" customHeight="1">
      <c r="A113" s="31"/>
      <c r="B113" s="32" t="s">
        <v>113</v>
      </c>
      <c r="C113" s="19"/>
      <c r="D113" s="20">
        <v>100</v>
      </c>
      <c r="E113" s="21">
        <f>IF(COUNTIFS(C113:C115,"Yes")&gt;0,D113,0)</f>
        <v>0</v>
      </c>
      <c r="F113" s="19"/>
      <c r="G113" s="4"/>
      <c r="H113" s="11"/>
      <c r="I113" s="11"/>
      <c r="J113" s="11"/>
      <c r="K113" s="11"/>
      <c r="L113" s="11"/>
      <c r="M113" s="11"/>
      <c r="N113" s="11"/>
      <c r="O113" s="11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5" customHeight="1">
      <c r="A114" s="31"/>
      <c r="B114" s="32" t="s">
        <v>114</v>
      </c>
      <c r="C114" s="19"/>
      <c r="D114" s="20">
        <v>200</v>
      </c>
      <c r="E114" s="21">
        <f>IF(COUNTIFS(C113:C115,"Yes")&gt;1,D114,0)</f>
        <v>0</v>
      </c>
      <c r="F114" s="19"/>
      <c r="G114" s="4"/>
      <c r="H114" s="11"/>
      <c r="I114" s="11"/>
      <c r="J114" s="11"/>
      <c r="K114" s="11"/>
      <c r="L114" s="11"/>
      <c r="M114" s="11"/>
      <c r="N114" s="11"/>
      <c r="O114" s="11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3.5" customHeight="1">
      <c r="A115" s="27"/>
      <c r="B115" s="32" t="s">
        <v>115</v>
      </c>
      <c r="C115" s="19"/>
      <c r="D115" s="20">
        <v>300</v>
      </c>
      <c r="E115" s="21">
        <f>IF(COUNTIFS(C113:C115,"Yes")&gt;2,D115,0)</f>
        <v>0</v>
      </c>
      <c r="F115" s="19"/>
      <c r="G115" s="4"/>
      <c r="H115" s="11"/>
      <c r="I115" s="11"/>
      <c r="J115" s="11"/>
      <c r="K115" s="11"/>
      <c r="L115" s="11"/>
      <c r="M115" s="11"/>
      <c r="N115" s="11"/>
      <c r="O115" s="11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3.5" customHeight="1">
      <c r="A116" s="31"/>
      <c r="B116" s="53" t="s">
        <v>116</v>
      </c>
      <c r="C116" s="119"/>
      <c r="D116" s="120"/>
      <c r="E116" s="120"/>
      <c r="F116" s="121"/>
      <c r="G116" s="4"/>
      <c r="H116" s="11"/>
      <c r="I116" s="11"/>
      <c r="J116" s="11"/>
      <c r="K116" s="11"/>
      <c r="L116" s="11"/>
      <c r="M116" s="11"/>
      <c r="N116" s="11"/>
      <c r="O116" s="11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3.5" customHeight="1">
      <c r="A117" s="31"/>
      <c r="B117" s="32" t="s">
        <v>117</v>
      </c>
      <c r="C117" s="19"/>
      <c r="D117" s="20">
        <v>100</v>
      </c>
      <c r="E117" s="21">
        <f>IF(COUNTIFS(C117:C119,"Yes")&gt;0,D117,0)</f>
        <v>0</v>
      </c>
      <c r="F117" s="19"/>
      <c r="G117" s="4"/>
      <c r="H117" s="11"/>
      <c r="I117" s="11"/>
      <c r="J117" s="11"/>
      <c r="K117" s="11"/>
      <c r="L117" s="11"/>
      <c r="M117" s="11"/>
      <c r="N117" s="11"/>
      <c r="O117" s="11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3.5" customHeight="1">
      <c r="A118" s="31"/>
      <c r="B118" s="32" t="s">
        <v>118</v>
      </c>
      <c r="C118" s="19"/>
      <c r="D118" s="20">
        <v>200</v>
      </c>
      <c r="E118" s="21">
        <f>IF(COUNTIFS(C117:C119,"Yes")&gt;1,D118,0)</f>
        <v>0</v>
      </c>
      <c r="F118" s="19"/>
      <c r="G118" s="4"/>
      <c r="H118" s="11"/>
      <c r="I118" s="11"/>
      <c r="J118" s="11"/>
      <c r="K118" s="11"/>
      <c r="L118" s="11"/>
      <c r="M118" s="11"/>
      <c r="N118" s="11"/>
      <c r="O118" s="11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3.5" customHeight="1">
      <c r="A119" s="27"/>
      <c r="B119" s="32" t="s">
        <v>119</v>
      </c>
      <c r="C119" s="19"/>
      <c r="D119" s="20">
        <v>300</v>
      </c>
      <c r="E119" s="21">
        <f>IF(COUNTIFS(C117:C119,"Yes")&gt;2,D119,0)</f>
        <v>0</v>
      </c>
      <c r="F119" s="19"/>
      <c r="G119" s="4"/>
      <c r="H119" s="11"/>
      <c r="I119" s="11"/>
      <c r="J119" s="11"/>
      <c r="K119" s="11"/>
      <c r="L119" s="11"/>
      <c r="M119" s="11"/>
      <c r="N119" s="11"/>
      <c r="O119" s="11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3.5" customHeight="1">
      <c r="A120" s="31"/>
      <c r="B120" s="53" t="s">
        <v>120</v>
      </c>
      <c r="C120" s="116"/>
      <c r="D120" s="109"/>
      <c r="E120" s="109"/>
      <c r="F120" s="110"/>
      <c r="G120" s="4"/>
      <c r="H120" s="11"/>
      <c r="I120" s="11"/>
      <c r="J120" s="11"/>
      <c r="K120" s="11"/>
      <c r="L120" s="11"/>
      <c r="M120" s="11"/>
      <c r="N120" s="11"/>
      <c r="O120" s="11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3.5" customHeight="1">
      <c r="A121" s="31"/>
      <c r="B121" s="32" t="s">
        <v>121</v>
      </c>
      <c r="C121" s="19"/>
      <c r="D121" s="20">
        <v>100</v>
      </c>
      <c r="E121" s="21">
        <f>IF(COUNTIFS(C121:C123,"Yes")&gt;0,D121,0)</f>
        <v>0</v>
      </c>
      <c r="F121" s="19"/>
      <c r="G121" s="4"/>
      <c r="H121" s="11"/>
      <c r="I121" s="11"/>
      <c r="J121" s="11"/>
      <c r="K121" s="11"/>
      <c r="L121" s="11"/>
      <c r="M121" s="11"/>
      <c r="N121" s="11"/>
      <c r="O121" s="11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3.5" customHeight="1">
      <c r="A122" s="31"/>
      <c r="B122" s="32" t="s">
        <v>122</v>
      </c>
      <c r="C122" s="19"/>
      <c r="D122" s="20">
        <v>200</v>
      </c>
      <c r="E122" s="21">
        <f>IF(COUNTIFS(C121:C123,"Yes")&gt;1,D122,0)</f>
        <v>0</v>
      </c>
      <c r="F122" s="19"/>
      <c r="G122" s="44"/>
      <c r="H122" s="11"/>
      <c r="I122" s="11"/>
      <c r="J122" s="11"/>
      <c r="K122" s="11"/>
      <c r="L122" s="11"/>
      <c r="M122" s="11"/>
      <c r="N122" s="11"/>
      <c r="O122" s="11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3.5" customHeight="1">
      <c r="A123" s="27"/>
      <c r="B123" s="32" t="s">
        <v>123</v>
      </c>
      <c r="C123" s="19"/>
      <c r="D123" s="20">
        <v>300</v>
      </c>
      <c r="E123" s="21">
        <f>IF(COUNTIFS(C121:C123,"Yes")&gt;2,D123,0)</f>
        <v>0</v>
      </c>
      <c r="F123" s="19"/>
      <c r="G123" s="4"/>
      <c r="H123" s="11"/>
      <c r="I123" s="11"/>
      <c r="J123" s="11"/>
      <c r="K123" s="11"/>
      <c r="L123" s="11"/>
      <c r="M123" s="11"/>
      <c r="N123" s="11"/>
      <c r="O123" s="11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3.5" customHeight="1">
      <c r="A124" s="31"/>
      <c r="B124" s="53" t="s">
        <v>124</v>
      </c>
      <c r="C124" s="116"/>
      <c r="D124" s="109"/>
      <c r="E124" s="109"/>
      <c r="F124" s="110"/>
      <c r="G124" s="4"/>
      <c r="H124" s="11"/>
      <c r="I124" s="11"/>
      <c r="J124" s="11"/>
      <c r="K124" s="11"/>
      <c r="L124" s="11"/>
      <c r="M124" s="11"/>
      <c r="N124" s="11"/>
      <c r="O124" s="11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3.5" customHeight="1">
      <c r="A125" s="31"/>
      <c r="B125" s="32" t="s">
        <v>125</v>
      </c>
      <c r="C125" s="19"/>
      <c r="D125" s="20">
        <v>100</v>
      </c>
      <c r="E125" s="21">
        <f>IF(COUNTIFS(C125:C127,"Yes")&gt;0,D125,0)</f>
        <v>0</v>
      </c>
      <c r="F125" s="19"/>
      <c r="G125" s="4"/>
      <c r="H125" s="11"/>
      <c r="I125" s="11"/>
      <c r="J125" s="11"/>
      <c r="K125" s="11"/>
      <c r="L125" s="11"/>
      <c r="M125" s="11"/>
      <c r="N125" s="11"/>
      <c r="O125" s="11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3.5" customHeight="1">
      <c r="A126" s="31"/>
      <c r="B126" s="32" t="s">
        <v>126</v>
      </c>
      <c r="C126" s="19"/>
      <c r="D126" s="20">
        <v>200</v>
      </c>
      <c r="E126" s="21">
        <f>IF(COUNTIFS(C125:C127,"Yes")&gt;1,D126,0)</f>
        <v>0</v>
      </c>
      <c r="F126" s="19"/>
      <c r="G126" s="4"/>
      <c r="H126" s="11"/>
      <c r="I126" s="11"/>
      <c r="J126" s="11"/>
      <c r="K126" s="11"/>
      <c r="L126" s="11"/>
      <c r="M126" s="11"/>
      <c r="N126" s="11"/>
      <c r="O126" s="11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3.5" customHeight="1">
      <c r="A127" s="27"/>
      <c r="B127" s="32" t="s">
        <v>127</v>
      </c>
      <c r="C127" s="19"/>
      <c r="D127" s="20">
        <v>300</v>
      </c>
      <c r="E127" s="21">
        <f>IF(COUNTIFS(C125:C127,"Yes")&gt;2,D127,0)</f>
        <v>0</v>
      </c>
      <c r="F127" s="19"/>
      <c r="G127" s="44"/>
      <c r="H127" s="11"/>
      <c r="I127" s="11"/>
      <c r="J127" s="11"/>
      <c r="K127" s="11"/>
      <c r="L127" s="11"/>
      <c r="M127" s="11"/>
      <c r="N127" s="11"/>
      <c r="O127" s="11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3.5" customHeight="1">
      <c r="A128" s="31"/>
      <c r="B128" s="33" t="s">
        <v>128</v>
      </c>
      <c r="C128" s="112"/>
      <c r="D128" s="110"/>
      <c r="E128" s="34">
        <f>SUM(E125:E127,E121:E123,E117:E119,E113:E115,E109:E111,E105:E107,E101:E103,E97:E99,E93:E95,E89:E91,E85:E87)</f>
        <v>0</v>
      </c>
      <c r="F128" s="35"/>
      <c r="G128" s="4"/>
      <c r="H128" s="11"/>
      <c r="I128" s="11"/>
      <c r="J128" s="11"/>
      <c r="K128" s="11"/>
      <c r="L128" s="11"/>
      <c r="M128" s="11"/>
      <c r="N128" s="11"/>
      <c r="O128" s="11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3.5" customHeight="1">
      <c r="A129" s="37" t="s">
        <v>129</v>
      </c>
      <c r="B129" s="115" t="s">
        <v>130</v>
      </c>
      <c r="C129" s="109"/>
      <c r="D129" s="109"/>
      <c r="E129" s="109"/>
      <c r="F129" s="110"/>
      <c r="G129" s="4"/>
      <c r="H129" s="11"/>
      <c r="I129" s="11"/>
      <c r="J129" s="11"/>
      <c r="K129" s="11"/>
      <c r="L129" s="11"/>
      <c r="M129" s="11"/>
      <c r="N129" s="11"/>
      <c r="O129" s="11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34.5">
      <c r="A130" s="31"/>
      <c r="B130" s="49" t="s">
        <v>131</v>
      </c>
      <c r="C130" s="114"/>
      <c r="D130" s="109"/>
      <c r="E130" s="109"/>
      <c r="F130" s="110"/>
      <c r="G130" s="4"/>
      <c r="H130" s="11"/>
      <c r="I130" s="11"/>
      <c r="J130" s="11"/>
      <c r="K130" s="11"/>
      <c r="L130" s="11"/>
      <c r="M130" s="11"/>
      <c r="N130" s="11"/>
      <c r="O130" s="11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3.5" customHeight="1">
      <c r="A131" s="31"/>
      <c r="B131" s="32" t="s">
        <v>132</v>
      </c>
      <c r="C131" s="19"/>
      <c r="D131" s="20">
        <v>500</v>
      </c>
      <c r="E131" s="21">
        <f>IF(SUM(E132:E133)=0,IF(C131="Yes",D131,0),0)</f>
        <v>0</v>
      </c>
      <c r="F131" s="19" t="s">
        <v>13</v>
      </c>
      <c r="G131" s="4"/>
      <c r="H131" s="11"/>
      <c r="I131" s="11"/>
      <c r="J131" s="11"/>
      <c r="K131" s="11"/>
      <c r="L131" s="11"/>
      <c r="M131" s="11"/>
      <c r="N131" s="11"/>
      <c r="O131" s="11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3.5" customHeight="1">
      <c r="A132" s="31"/>
      <c r="B132" s="32" t="s">
        <v>133</v>
      </c>
      <c r="C132" s="19"/>
      <c r="D132" s="20">
        <v>1000</v>
      </c>
      <c r="E132" s="21">
        <f>IF(E133=0,IF(C132="Yes",D132,0),0)</f>
        <v>0</v>
      </c>
      <c r="F132" s="19" t="s">
        <v>13</v>
      </c>
      <c r="G132" s="4"/>
      <c r="H132" s="11"/>
      <c r="I132" s="11"/>
      <c r="J132" s="11"/>
      <c r="K132" s="11"/>
      <c r="L132" s="11"/>
      <c r="M132" s="11"/>
      <c r="N132" s="11"/>
      <c r="O132" s="11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3.5" customHeight="1">
      <c r="A133" s="31"/>
      <c r="B133" s="32" t="s">
        <v>134</v>
      </c>
      <c r="C133" s="19"/>
      <c r="D133" s="20">
        <v>1500</v>
      </c>
      <c r="E133" s="21">
        <f>IF(C133="Yes",D133, 0)</f>
        <v>0</v>
      </c>
      <c r="F133" s="19" t="s">
        <v>13</v>
      </c>
      <c r="G133" s="4"/>
      <c r="H133" s="11"/>
      <c r="I133" s="11"/>
      <c r="J133" s="11"/>
      <c r="K133" s="11"/>
      <c r="L133" s="11"/>
      <c r="M133" s="11"/>
      <c r="N133" s="11"/>
      <c r="O133" s="11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3.5" customHeight="1">
      <c r="A134" s="31"/>
      <c r="B134" s="33" t="s">
        <v>135</v>
      </c>
      <c r="C134" s="112"/>
      <c r="D134" s="110"/>
      <c r="E134" s="34">
        <f>SUM(E131:E133)</f>
        <v>0</v>
      </c>
      <c r="F134" s="35"/>
      <c r="G134" s="4"/>
      <c r="H134" s="11"/>
      <c r="I134" s="11"/>
      <c r="J134" s="11"/>
      <c r="K134" s="11"/>
      <c r="L134" s="11"/>
      <c r="M134" s="11"/>
      <c r="N134" s="11"/>
      <c r="O134" s="11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24" customHeight="1">
      <c r="A135" s="37" t="s">
        <v>136</v>
      </c>
      <c r="B135" s="122" t="s">
        <v>137</v>
      </c>
      <c r="C135" s="109"/>
      <c r="D135" s="109"/>
      <c r="E135" s="109"/>
      <c r="F135" s="110"/>
      <c r="G135" s="36"/>
      <c r="H135" s="11"/>
      <c r="I135" s="11"/>
      <c r="J135" s="11"/>
      <c r="K135" s="11"/>
      <c r="L135" s="11"/>
      <c r="M135" s="11"/>
      <c r="N135" s="11"/>
      <c r="O135" s="11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48.75" customHeight="1">
      <c r="A136" s="50"/>
      <c r="B136" s="49" t="s">
        <v>138</v>
      </c>
      <c r="C136" s="114"/>
      <c r="D136" s="109"/>
      <c r="E136" s="109"/>
      <c r="F136" s="110"/>
      <c r="G136" s="24"/>
      <c r="H136" s="25"/>
      <c r="I136" s="25"/>
      <c r="J136" s="25"/>
      <c r="K136" s="25"/>
      <c r="L136" s="25"/>
      <c r="M136" s="25"/>
      <c r="N136" s="25"/>
      <c r="O136" s="25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 spans="1:26" ht="23">
      <c r="A137" s="31"/>
      <c r="B137" s="55" t="s">
        <v>139</v>
      </c>
      <c r="C137" s="19"/>
      <c r="D137" s="20">
        <v>1000</v>
      </c>
      <c r="E137" s="21">
        <f>IF(C137="Yes",D137, 0)</f>
        <v>0</v>
      </c>
      <c r="F137" s="19"/>
      <c r="G137" s="4"/>
      <c r="H137" s="11"/>
      <c r="I137" s="11"/>
      <c r="J137" s="11"/>
      <c r="K137" s="11"/>
      <c r="L137" s="11"/>
      <c r="M137" s="11"/>
      <c r="N137" s="11"/>
      <c r="O137" s="11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13.5" customHeight="1">
      <c r="A138" s="31"/>
      <c r="B138" s="56" t="s">
        <v>140</v>
      </c>
      <c r="C138" s="57"/>
      <c r="D138" s="58"/>
      <c r="E138" s="59">
        <f>E137</f>
        <v>0</v>
      </c>
      <c r="F138" s="57"/>
      <c r="G138" s="4"/>
      <c r="H138" s="11"/>
      <c r="I138" s="11"/>
      <c r="J138" s="11"/>
      <c r="K138" s="11"/>
      <c r="L138" s="11"/>
      <c r="M138" s="11"/>
      <c r="N138" s="11"/>
      <c r="O138" s="11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23">
      <c r="A139" s="31"/>
      <c r="B139" s="60" t="s">
        <v>141</v>
      </c>
      <c r="C139" s="61"/>
      <c r="D139" s="62"/>
      <c r="E139" s="63"/>
      <c r="F139" s="61"/>
      <c r="G139" s="4"/>
      <c r="H139" s="11"/>
      <c r="I139" s="11"/>
      <c r="J139" s="11"/>
      <c r="K139" s="11"/>
      <c r="L139" s="11"/>
      <c r="M139" s="11"/>
      <c r="N139" s="11"/>
      <c r="O139" s="11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13.5" customHeight="1">
      <c r="A140" s="31"/>
      <c r="B140" s="64" t="s">
        <v>142</v>
      </c>
      <c r="C140" s="19"/>
      <c r="D140" s="20">
        <v>200</v>
      </c>
      <c r="E140" s="21">
        <f t="shared" ref="E140:E144" si="3">IF(C140="Yes",D140, 0)</f>
        <v>0</v>
      </c>
      <c r="F140" s="19"/>
      <c r="G140" s="4"/>
      <c r="H140" s="11"/>
      <c r="I140" s="11"/>
      <c r="J140" s="11"/>
      <c r="K140" s="11"/>
      <c r="L140" s="11"/>
      <c r="M140" s="11"/>
      <c r="N140" s="11"/>
      <c r="O140" s="11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3.5" customHeight="1">
      <c r="A141" s="31"/>
      <c r="B141" s="64" t="s">
        <v>143</v>
      </c>
      <c r="C141" s="19"/>
      <c r="D141" s="20">
        <v>200</v>
      </c>
      <c r="E141" s="21">
        <f t="shared" si="3"/>
        <v>0</v>
      </c>
      <c r="F141" s="19"/>
      <c r="G141" s="4"/>
      <c r="H141" s="11"/>
      <c r="I141" s="11"/>
      <c r="J141" s="11"/>
      <c r="K141" s="11"/>
      <c r="L141" s="11"/>
      <c r="M141" s="11"/>
      <c r="N141" s="11"/>
      <c r="O141" s="11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3.5" customHeight="1">
      <c r="A142" s="31"/>
      <c r="B142" s="64" t="s">
        <v>144</v>
      </c>
      <c r="C142" s="19"/>
      <c r="D142" s="20">
        <v>200</v>
      </c>
      <c r="E142" s="21">
        <f t="shared" si="3"/>
        <v>0</v>
      </c>
      <c r="F142" s="19"/>
      <c r="G142" s="4"/>
      <c r="H142" s="11"/>
      <c r="I142" s="117"/>
      <c r="J142" s="107"/>
      <c r="K142" s="11"/>
      <c r="L142" s="11"/>
      <c r="M142" s="11"/>
      <c r="N142" s="11"/>
      <c r="O142" s="11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3.5" customHeight="1">
      <c r="A143" s="31"/>
      <c r="B143" s="64" t="s">
        <v>145</v>
      </c>
      <c r="C143" s="19"/>
      <c r="D143" s="20">
        <v>200</v>
      </c>
      <c r="E143" s="21">
        <f t="shared" si="3"/>
        <v>0</v>
      </c>
      <c r="F143" s="19"/>
      <c r="G143" s="4"/>
      <c r="H143" s="11"/>
      <c r="I143" s="4"/>
      <c r="J143" s="4"/>
      <c r="K143" s="11"/>
      <c r="L143" s="11"/>
      <c r="M143" s="11"/>
      <c r="N143" s="11"/>
      <c r="O143" s="11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3.5" customHeight="1">
      <c r="A144" s="31"/>
      <c r="B144" s="64" t="s">
        <v>146</v>
      </c>
      <c r="C144" s="19"/>
      <c r="D144" s="20">
        <v>200</v>
      </c>
      <c r="E144" s="21">
        <f t="shared" si="3"/>
        <v>0</v>
      </c>
      <c r="F144" s="19"/>
      <c r="G144" s="4"/>
      <c r="H144" s="11"/>
      <c r="I144" s="4"/>
      <c r="J144" s="4"/>
      <c r="K144" s="11"/>
      <c r="L144" s="11"/>
      <c r="M144" s="11"/>
      <c r="N144" s="11"/>
      <c r="O144" s="11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3.5" customHeight="1">
      <c r="A145" s="99"/>
      <c r="B145" s="100" t="s">
        <v>223</v>
      </c>
      <c r="C145" s="68"/>
      <c r="D145" s="68"/>
      <c r="E145" s="101">
        <f>SUM(E140:E144)</f>
        <v>0</v>
      </c>
      <c r="F145" s="68"/>
      <c r="G145" s="92"/>
      <c r="H145" s="93"/>
      <c r="I145" s="92"/>
      <c r="J145" s="92"/>
      <c r="K145" s="93"/>
      <c r="L145" s="93"/>
      <c r="M145" s="93"/>
      <c r="N145" s="93"/>
      <c r="O145" s="93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3.5" customHeight="1">
      <c r="A146" s="65"/>
      <c r="B146" s="66" t="s">
        <v>147</v>
      </c>
      <c r="C146" s="67"/>
      <c r="D146" s="68"/>
      <c r="E146" s="101">
        <f>IF(C137&lt;&gt;"Yes",IF(E145&gt;0,E145,E137),E137)</f>
        <v>0</v>
      </c>
      <c r="F146" s="69"/>
      <c r="G146" s="36"/>
      <c r="H146" s="11"/>
      <c r="I146" s="36"/>
      <c r="J146" s="36"/>
      <c r="K146" s="11"/>
      <c r="L146" s="11"/>
      <c r="M146" s="11"/>
      <c r="N146" s="11"/>
      <c r="O146" s="11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3.5" customHeight="1">
      <c r="A147" s="13" t="s">
        <v>148</v>
      </c>
      <c r="B147" s="108" t="s">
        <v>149</v>
      </c>
      <c r="C147" s="109"/>
      <c r="D147" s="109"/>
      <c r="E147" s="109"/>
      <c r="F147" s="110"/>
      <c r="G147" s="36"/>
      <c r="H147" s="11"/>
      <c r="I147" s="36"/>
      <c r="J147" s="36"/>
      <c r="K147" s="11"/>
      <c r="L147" s="11"/>
      <c r="M147" s="11"/>
      <c r="N147" s="11"/>
      <c r="O147" s="11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3.5" customHeight="1">
      <c r="A148" s="70" t="s">
        <v>148</v>
      </c>
      <c r="B148" s="111" t="s">
        <v>150</v>
      </c>
      <c r="C148" s="109"/>
      <c r="D148" s="109"/>
      <c r="E148" s="109"/>
      <c r="F148" s="110"/>
      <c r="G148" s="36"/>
      <c r="H148" s="11"/>
      <c r="I148" s="36"/>
      <c r="J148" s="36"/>
      <c r="K148" s="11"/>
      <c r="L148" s="11"/>
      <c r="M148" s="11"/>
      <c r="N148" s="11"/>
      <c r="O148" s="11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39">
      <c r="A149" s="31"/>
      <c r="B149" s="49" t="s">
        <v>151</v>
      </c>
      <c r="C149" s="71" t="s">
        <v>152</v>
      </c>
      <c r="D149" s="20">
        <v>17500</v>
      </c>
      <c r="E149" s="21">
        <v>17500</v>
      </c>
      <c r="F149" s="54"/>
      <c r="G149" s="36"/>
      <c r="H149" s="11"/>
      <c r="I149" s="36"/>
      <c r="J149" s="36"/>
      <c r="K149" s="11"/>
      <c r="L149" s="11"/>
      <c r="M149" s="11"/>
      <c r="N149" s="11"/>
      <c r="O149" s="11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3.5" customHeight="1">
      <c r="A150" s="31"/>
      <c r="B150" s="72" t="s">
        <v>153</v>
      </c>
      <c r="C150" s="73"/>
      <c r="D150" s="20"/>
      <c r="E150" s="74"/>
      <c r="F150" s="19"/>
      <c r="G150" s="36"/>
      <c r="H150" s="11"/>
      <c r="I150" s="36"/>
      <c r="J150" s="36"/>
      <c r="K150" s="11"/>
      <c r="L150" s="11"/>
      <c r="M150" s="11"/>
      <c r="N150" s="11"/>
      <c r="O150" s="11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13.5" customHeight="1">
      <c r="A151" s="31"/>
      <c r="B151" s="39" t="s">
        <v>154</v>
      </c>
      <c r="C151" s="75">
        <f>IF(C150&lt;&gt;0,$D$149/$C$150,0)</f>
        <v>0</v>
      </c>
      <c r="D151" s="20"/>
      <c r="E151" s="74"/>
      <c r="F151" s="19"/>
      <c r="G151" s="36"/>
      <c r="H151" s="11"/>
      <c r="I151" s="36"/>
      <c r="J151" s="36"/>
      <c r="K151" s="11"/>
      <c r="L151" s="11"/>
      <c r="M151" s="11"/>
      <c r="N151" s="11"/>
      <c r="O151" s="11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26">
      <c r="A152" s="31"/>
      <c r="B152" s="32" t="s">
        <v>155</v>
      </c>
      <c r="C152" s="19"/>
      <c r="D152" s="77">
        <f>IF($C$150&gt;0,$C$151,0)</f>
        <v>0</v>
      </c>
      <c r="E152" s="74">
        <f t="shared" ref="E152:E159" si="4">IF(C152="Yes", D152, 0)</f>
        <v>0</v>
      </c>
      <c r="F152" s="19"/>
      <c r="G152" s="36"/>
      <c r="H152" s="11"/>
      <c r="I152" s="36"/>
      <c r="J152" s="36"/>
      <c r="K152" s="11"/>
      <c r="L152" s="11"/>
      <c r="M152" s="11"/>
      <c r="N152" s="11"/>
      <c r="O152" s="11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26">
      <c r="A153" s="31"/>
      <c r="B153" s="32" t="s">
        <v>156</v>
      </c>
      <c r="C153" s="76"/>
      <c r="D153" s="77">
        <f>IF($C$150&gt;1,$C$151,0)</f>
        <v>0</v>
      </c>
      <c r="E153" s="74">
        <f t="shared" si="4"/>
        <v>0</v>
      </c>
      <c r="F153" s="19"/>
      <c r="G153" s="36"/>
      <c r="H153" s="11"/>
      <c r="I153" s="36"/>
      <c r="J153" s="36"/>
      <c r="K153" s="11"/>
      <c r="L153" s="11"/>
      <c r="M153" s="11"/>
      <c r="N153" s="11"/>
      <c r="O153" s="11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27" customHeight="1">
      <c r="A154" s="78"/>
      <c r="B154" s="32" t="s">
        <v>157</v>
      </c>
      <c r="C154" s="76"/>
      <c r="D154" s="77">
        <f>IF($C$150&gt;2,$C$151,0)</f>
        <v>0</v>
      </c>
      <c r="E154" s="74">
        <f t="shared" si="4"/>
        <v>0</v>
      </c>
      <c r="F154" s="19"/>
      <c r="G154" s="79"/>
      <c r="H154" s="15"/>
      <c r="I154" s="15"/>
      <c r="J154" s="15"/>
      <c r="K154" s="15"/>
      <c r="L154" s="15"/>
      <c r="M154" s="15"/>
      <c r="N154" s="15"/>
      <c r="O154" s="15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spans="1:26" ht="26">
      <c r="A155" s="50"/>
      <c r="B155" s="32" t="s">
        <v>158</v>
      </c>
      <c r="C155" s="76"/>
      <c r="D155" s="77">
        <f>IF($C$150&gt;3,$C$151,0)</f>
        <v>0</v>
      </c>
      <c r="E155" s="74">
        <f t="shared" si="4"/>
        <v>0</v>
      </c>
      <c r="F155" s="19"/>
      <c r="G155" s="24"/>
      <c r="H155" s="25"/>
      <c r="I155" s="25"/>
      <c r="J155" s="25"/>
      <c r="K155" s="25"/>
      <c r="L155" s="25"/>
      <c r="M155" s="25"/>
      <c r="N155" s="25"/>
      <c r="O155" s="25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spans="1:26" ht="26">
      <c r="A156" s="80"/>
      <c r="B156" s="32" t="s">
        <v>159</v>
      </c>
      <c r="C156" s="76"/>
      <c r="D156" s="77">
        <f>IF($C$150&gt;4,$C$151,0)</f>
        <v>0</v>
      </c>
      <c r="E156" s="74">
        <f t="shared" si="4"/>
        <v>0</v>
      </c>
      <c r="F156" s="19"/>
      <c r="G156" s="4"/>
      <c r="H156" s="11"/>
      <c r="I156" s="4"/>
      <c r="J156" s="4"/>
      <c r="K156" s="11"/>
      <c r="L156" s="11"/>
      <c r="M156" s="11"/>
      <c r="N156" s="11"/>
      <c r="O156" s="11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26">
      <c r="A157" s="31"/>
      <c r="B157" s="32" t="s">
        <v>160</v>
      </c>
      <c r="C157" s="76"/>
      <c r="D157" s="77">
        <f>IF($C$150&gt;5,$C$151,0)</f>
        <v>0</v>
      </c>
      <c r="E157" s="74">
        <f t="shared" si="4"/>
        <v>0</v>
      </c>
      <c r="F157" s="19"/>
      <c r="G157" s="4"/>
      <c r="H157" s="11"/>
      <c r="I157" s="117"/>
      <c r="J157" s="107"/>
      <c r="K157" s="11"/>
      <c r="L157" s="11"/>
      <c r="M157" s="11"/>
      <c r="N157" s="11"/>
      <c r="O157" s="11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24" customHeight="1">
      <c r="A158" s="31"/>
      <c r="B158" s="32" t="s">
        <v>161</v>
      </c>
      <c r="C158" s="76"/>
      <c r="D158" s="77">
        <f>IF($C$150&gt;6,$C$151,0)</f>
        <v>0</v>
      </c>
      <c r="E158" s="74">
        <f t="shared" si="4"/>
        <v>0</v>
      </c>
      <c r="F158" s="19"/>
      <c r="G158" s="4"/>
      <c r="H158" s="11"/>
      <c r="I158" s="4"/>
      <c r="J158" s="4"/>
      <c r="K158" s="11"/>
      <c r="L158" s="11"/>
      <c r="M158" s="11"/>
      <c r="N158" s="11"/>
      <c r="O158" s="11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3.5" hidden="1" customHeight="1">
      <c r="A159" s="31"/>
      <c r="B159" s="32" t="s">
        <v>162</v>
      </c>
      <c r="C159" s="76"/>
      <c r="D159" s="77">
        <f>IF($C$150=7,$C$151,0)</f>
        <v>0</v>
      </c>
      <c r="E159" s="74">
        <f t="shared" si="4"/>
        <v>0</v>
      </c>
      <c r="F159" s="19"/>
      <c r="G159" s="4"/>
      <c r="H159" s="11"/>
      <c r="I159" s="4"/>
      <c r="J159" s="4"/>
      <c r="K159" s="11"/>
      <c r="L159" s="11"/>
      <c r="M159" s="11"/>
      <c r="N159" s="11"/>
      <c r="O159" s="11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3.5" customHeight="1">
      <c r="A160" s="17"/>
      <c r="B160" s="33" t="s">
        <v>163</v>
      </c>
      <c r="C160" s="112"/>
      <c r="D160" s="110"/>
      <c r="E160" s="81">
        <f>SUM(E152:E159)</f>
        <v>0</v>
      </c>
      <c r="F160" s="35"/>
      <c r="G160" s="4"/>
      <c r="H160" s="11"/>
      <c r="I160" s="11"/>
      <c r="J160" s="11"/>
      <c r="K160" s="11"/>
      <c r="L160" s="11"/>
      <c r="M160" s="11"/>
      <c r="N160" s="11"/>
      <c r="O160" s="11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3.5" customHeight="1">
      <c r="A161" s="13" t="s">
        <v>164</v>
      </c>
      <c r="B161" s="108" t="s">
        <v>165</v>
      </c>
      <c r="C161" s="109"/>
      <c r="D161" s="109"/>
      <c r="E161" s="109"/>
      <c r="F161" s="110"/>
      <c r="G161" s="4"/>
      <c r="H161" s="11"/>
      <c r="I161" s="11"/>
      <c r="J161" s="11"/>
      <c r="K161" s="11"/>
      <c r="L161" s="11"/>
      <c r="M161" s="11"/>
      <c r="N161" s="11"/>
      <c r="O161" s="11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3.5" customHeight="1">
      <c r="A162" s="82"/>
      <c r="B162" s="83" t="s">
        <v>166</v>
      </c>
      <c r="C162" s="123"/>
      <c r="D162" s="109"/>
      <c r="E162" s="109"/>
      <c r="F162" s="110"/>
      <c r="G162" s="4"/>
      <c r="H162" s="11"/>
      <c r="I162" s="11"/>
      <c r="J162" s="11"/>
      <c r="K162" s="11"/>
      <c r="L162" s="11"/>
      <c r="M162" s="11"/>
      <c r="N162" s="11"/>
      <c r="O162" s="11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3.5" customHeight="1">
      <c r="A163" s="17"/>
      <c r="B163" s="49" t="s">
        <v>167</v>
      </c>
      <c r="C163" s="114"/>
      <c r="D163" s="109"/>
      <c r="E163" s="109"/>
      <c r="F163" s="110"/>
      <c r="G163" s="4"/>
      <c r="H163" s="11"/>
      <c r="I163" s="11"/>
      <c r="J163" s="11"/>
      <c r="K163" s="11"/>
      <c r="L163" s="11"/>
      <c r="M163" s="11"/>
      <c r="N163" s="11"/>
      <c r="O163" s="11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3.5" customHeight="1">
      <c r="A164" s="17" t="s">
        <v>168</v>
      </c>
      <c r="B164" s="32" t="s">
        <v>217</v>
      </c>
      <c r="C164" s="19"/>
      <c r="D164" s="20">
        <v>6000</v>
      </c>
      <c r="E164" s="21">
        <f>IF(C164="Yes",D164, 0)</f>
        <v>0</v>
      </c>
      <c r="F164" s="19"/>
      <c r="G164" s="4"/>
      <c r="H164" s="11"/>
      <c r="I164" s="11"/>
      <c r="J164" s="11"/>
      <c r="K164" s="11"/>
      <c r="L164" s="11"/>
      <c r="M164" s="11"/>
      <c r="N164" s="11"/>
      <c r="O164" s="11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3.5" customHeight="1">
      <c r="A165" s="17"/>
      <c r="B165" s="32" t="s">
        <v>218</v>
      </c>
      <c r="C165" s="19"/>
      <c r="D165" s="20">
        <v>3000</v>
      </c>
      <c r="E165" s="21">
        <f>IF(C164&lt;&gt;"Yes",IF(C165="Yes",D165,0),0)</f>
        <v>0</v>
      </c>
      <c r="F165" s="19"/>
      <c r="G165" s="92"/>
      <c r="H165" s="93"/>
      <c r="I165" s="93"/>
      <c r="J165" s="93"/>
      <c r="K165" s="93"/>
      <c r="L165" s="93"/>
      <c r="M165" s="93"/>
      <c r="N165" s="93"/>
      <c r="O165" s="93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3.5" customHeight="1">
      <c r="A166" s="17" t="s">
        <v>169</v>
      </c>
      <c r="B166" s="32" t="s">
        <v>220</v>
      </c>
      <c r="C166" s="19"/>
      <c r="D166" s="20">
        <v>1500</v>
      </c>
      <c r="E166" s="21">
        <f>IF(C166="Yes",D166, 0)</f>
        <v>0</v>
      </c>
      <c r="F166" s="19"/>
      <c r="G166" s="92"/>
      <c r="H166" s="93"/>
      <c r="I166" s="93"/>
      <c r="J166" s="93"/>
      <c r="K166" s="93"/>
      <c r="L166" s="93"/>
      <c r="M166" s="93"/>
      <c r="N166" s="93"/>
      <c r="O166" s="93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3.5" customHeight="1">
      <c r="A167" s="17"/>
      <c r="B167" s="32" t="s">
        <v>219</v>
      </c>
      <c r="C167" s="19"/>
      <c r="D167" s="20">
        <v>750</v>
      </c>
      <c r="E167" s="21">
        <f>IF(C166&lt;&gt;"Yes",IF(C167="Yes",D167,0),0)</f>
        <v>0</v>
      </c>
      <c r="F167" s="19"/>
      <c r="G167" s="4"/>
      <c r="H167" s="11"/>
      <c r="I167" s="11"/>
      <c r="J167" s="11"/>
      <c r="K167" s="11"/>
      <c r="L167" s="11"/>
      <c r="M167" s="11"/>
      <c r="N167" s="11"/>
      <c r="O167" s="11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3.5" customHeight="1">
      <c r="A168" s="17" t="s">
        <v>170</v>
      </c>
      <c r="B168" s="32" t="s">
        <v>171</v>
      </c>
      <c r="C168" s="19"/>
      <c r="D168" s="20">
        <v>300</v>
      </c>
      <c r="E168" s="20">
        <f t="shared" ref="E168:E170" si="5">IF(C168="Yes", D168, 0)</f>
        <v>0</v>
      </c>
      <c r="F168" s="19"/>
      <c r="G168" s="4"/>
      <c r="H168" s="11"/>
      <c r="I168" s="11"/>
      <c r="J168" s="11"/>
      <c r="K168" s="11"/>
      <c r="L168" s="11"/>
      <c r="M168" s="11"/>
      <c r="N168" s="11"/>
      <c r="O168" s="11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5" customHeight="1">
      <c r="A169" s="84" t="s">
        <v>172</v>
      </c>
      <c r="B169" s="32" t="s">
        <v>174</v>
      </c>
      <c r="C169" s="19"/>
      <c r="D169" s="20">
        <v>100</v>
      </c>
      <c r="E169" s="20">
        <f t="shared" si="5"/>
        <v>0</v>
      </c>
      <c r="F169" s="19"/>
      <c r="G169" s="36"/>
      <c r="H169" s="11"/>
      <c r="I169" s="118"/>
      <c r="J169" s="107"/>
      <c r="K169" s="11"/>
      <c r="L169" s="11"/>
      <c r="M169" s="11"/>
      <c r="N169" s="11"/>
      <c r="O169" s="11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" customHeight="1">
      <c r="A170" s="84"/>
      <c r="B170" s="32" t="s">
        <v>222</v>
      </c>
      <c r="C170" s="19"/>
      <c r="D170" s="20">
        <v>200</v>
      </c>
      <c r="E170" s="20">
        <f t="shared" si="5"/>
        <v>0</v>
      </c>
      <c r="F170" s="19"/>
      <c r="G170" s="98"/>
      <c r="H170" s="93"/>
      <c r="I170" s="98"/>
      <c r="J170" s="97"/>
      <c r="K170" s="93"/>
      <c r="L170" s="93"/>
      <c r="M170" s="93"/>
      <c r="N170" s="93"/>
      <c r="O170" s="93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7.5">
      <c r="A171" s="84" t="s">
        <v>173</v>
      </c>
      <c r="B171" s="32" t="s">
        <v>221</v>
      </c>
      <c r="C171" s="19"/>
      <c r="D171" s="20">
        <v>100</v>
      </c>
      <c r="E171" s="21">
        <f>IF(C170&lt;&gt;"Yes",IF(C171="Yes",D171,0),0)</f>
        <v>0</v>
      </c>
      <c r="F171" s="19"/>
      <c r="G171" s="14"/>
      <c r="H171" s="15"/>
      <c r="I171" s="15"/>
      <c r="J171" s="15"/>
      <c r="K171" s="15"/>
      <c r="L171" s="15"/>
      <c r="M171" s="15"/>
      <c r="N171" s="15"/>
      <c r="O171" s="15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spans="1:26" ht="13.5" customHeight="1">
      <c r="A172" s="50"/>
      <c r="B172" s="33" t="s">
        <v>175</v>
      </c>
      <c r="C172" s="112"/>
      <c r="D172" s="110"/>
      <c r="E172" s="34">
        <f>SUM(E164:E171)</f>
        <v>0</v>
      </c>
      <c r="F172" s="35"/>
      <c r="G172" s="24"/>
      <c r="H172" s="25"/>
      <c r="I172" s="25"/>
      <c r="J172" s="25"/>
      <c r="K172" s="25"/>
      <c r="L172" s="25"/>
      <c r="M172" s="25"/>
      <c r="N172" s="25"/>
      <c r="O172" s="25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 spans="1:26" ht="59.25" customHeight="1">
      <c r="A173" s="85" t="s">
        <v>176</v>
      </c>
      <c r="B173" s="83" t="s">
        <v>177</v>
      </c>
      <c r="C173" s="123"/>
      <c r="D173" s="109"/>
      <c r="E173" s="109"/>
      <c r="F173" s="110"/>
      <c r="G173" s="4"/>
      <c r="H173" s="11"/>
      <c r="I173" s="11"/>
      <c r="J173" s="11"/>
      <c r="K173" s="11"/>
      <c r="L173" s="11"/>
      <c r="M173" s="11"/>
      <c r="N173" s="11"/>
      <c r="O173" s="11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3.5" customHeight="1">
      <c r="A174" s="65"/>
      <c r="B174" s="49" t="s">
        <v>167</v>
      </c>
      <c r="C174" s="114"/>
      <c r="D174" s="109"/>
      <c r="E174" s="109"/>
      <c r="F174" s="110"/>
      <c r="G174" s="36"/>
      <c r="H174" s="11"/>
      <c r="I174" s="11"/>
      <c r="J174" s="11"/>
      <c r="K174" s="11"/>
      <c r="L174" s="11"/>
      <c r="M174" s="11"/>
      <c r="N174" s="11"/>
      <c r="O174" s="11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5" customHeight="1">
      <c r="A175" s="86" t="s">
        <v>178</v>
      </c>
      <c r="B175" s="53" t="s">
        <v>179</v>
      </c>
      <c r="C175" s="116"/>
      <c r="D175" s="109"/>
      <c r="E175" s="109"/>
      <c r="F175" s="110"/>
      <c r="G175" s="4"/>
      <c r="H175" s="11"/>
      <c r="I175" s="11"/>
      <c r="J175" s="11"/>
      <c r="K175" s="11"/>
      <c r="L175" s="11"/>
      <c r="M175" s="11"/>
      <c r="N175" s="11"/>
      <c r="O175" s="11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3.5" customHeight="1">
      <c r="A176" s="31"/>
      <c r="B176" s="32" t="s">
        <v>180</v>
      </c>
      <c r="C176" s="19"/>
      <c r="D176" s="20">
        <v>1500</v>
      </c>
      <c r="E176" s="21">
        <f>IF(C176="Yes",D176, 0)</f>
        <v>0</v>
      </c>
      <c r="F176" s="19"/>
      <c r="G176" s="4"/>
      <c r="H176" s="11"/>
      <c r="I176" s="11"/>
      <c r="J176" s="11"/>
      <c r="K176" s="11"/>
      <c r="L176" s="11"/>
      <c r="M176" s="11"/>
      <c r="N176" s="11"/>
      <c r="O176" s="11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3.5" customHeight="1">
      <c r="A177" s="31"/>
      <c r="B177" s="32" t="s">
        <v>181</v>
      </c>
      <c r="C177" s="19"/>
      <c r="D177" s="20">
        <v>1000</v>
      </c>
      <c r="E177" s="21">
        <f>IF(C176&lt;&gt;"Yes",IF(C177="Yes",D177,0),0)</f>
        <v>0</v>
      </c>
      <c r="F177" s="19"/>
      <c r="G177" s="4"/>
      <c r="H177" s="11"/>
      <c r="I177" s="11"/>
      <c r="J177" s="11"/>
      <c r="K177" s="11"/>
      <c r="L177" s="11"/>
      <c r="M177" s="11"/>
      <c r="N177" s="11"/>
      <c r="O177" s="11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3.5" customHeight="1">
      <c r="A178" s="27"/>
      <c r="B178" s="53" t="s">
        <v>182</v>
      </c>
      <c r="C178" s="116"/>
      <c r="D178" s="109"/>
      <c r="E178" s="109"/>
      <c r="F178" s="110"/>
      <c r="G178" s="4"/>
      <c r="H178" s="11"/>
      <c r="I178" s="11"/>
      <c r="J178" s="11"/>
      <c r="K178" s="11"/>
      <c r="L178" s="11"/>
      <c r="M178" s="11"/>
      <c r="N178" s="11"/>
      <c r="O178" s="11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3.5" customHeight="1">
      <c r="A179" s="17" t="s">
        <v>183</v>
      </c>
      <c r="B179" s="32" t="s">
        <v>184</v>
      </c>
      <c r="C179" s="19"/>
      <c r="D179" s="20">
        <v>1500</v>
      </c>
      <c r="E179" s="21">
        <f t="shared" ref="E179:E181" si="6">IF(C179="Yes", D179, 0)</f>
        <v>0</v>
      </c>
      <c r="F179" s="19"/>
      <c r="G179" s="36"/>
      <c r="H179" s="11"/>
      <c r="I179" s="11"/>
      <c r="J179" s="11"/>
      <c r="K179" s="11"/>
      <c r="L179" s="11"/>
      <c r="M179" s="11"/>
      <c r="N179" s="11"/>
      <c r="O179" s="11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5.5">
      <c r="A180" s="17" t="s">
        <v>185</v>
      </c>
      <c r="B180" s="32" t="s">
        <v>186</v>
      </c>
      <c r="C180" s="19"/>
      <c r="D180" s="20">
        <v>1500</v>
      </c>
      <c r="E180" s="21">
        <f t="shared" si="6"/>
        <v>0</v>
      </c>
      <c r="F180" s="19"/>
      <c r="G180" s="24"/>
      <c r="H180" s="25"/>
      <c r="I180" s="25"/>
      <c r="J180" s="25"/>
      <c r="K180" s="25"/>
      <c r="L180" s="25"/>
      <c r="M180" s="25"/>
      <c r="N180" s="25"/>
      <c r="O180" s="25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 spans="1:26" ht="14.5">
      <c r="A181" s="17" t="s">
        <v>187</v>
      </c>
      <c r="B181" s="32" t="s">
        <v>188</v>
      </c>
      <c r="C181" s="19"/>
      <c r="D181" s="20">
        <v>1500</v>
      </c>
      <c r="E181" s="21">
        <f t="shared" si="6"/>
        <v>0</v>
      </c>
      <c r="F181" s="19"/>
      <c r="G181" s="4"/>
      <c r="H181" s="11"/>
      <c r="I181" s="11"/>
      <c r="J181" s="11"/>
      <c r="K181" s="11"/>
      <c r="L181" s="11"/>
      <c r="M181" s="11"/>
      <c r="N181" s="11"/>
      <c r="O181" s="11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3.5" customHeight="1">
      <c r="A182" s="65"/>
      <c r="B182" s="33" t="s">
        <v>189</v>
      </c>
      <c r="C182" s="112"/>
      <c r="D182" s="110"/>
      <c r="E182" s="34">
        <f>SUM(E176:E177,E179:E181)</f>
        <v>0</v>
      </c>
      <c r="F182" s="35"/>
      <c r="G182" s="4"/>
      <c r="H182" s="11"/>
      <c r="I182" s="11"/>
      <c r="J182" s="11"/>
      <c r="K182" s="11"/>
      <c r="L182" s="11"/>
      <c r="M182" s="11"/>
      <c r="N182" s="11"/>
      <c r="O182" s="11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3.5" customHeight="1">
      <c r="A183" s="85" t="s">
        <v>190</v>
      </c>
      <c r="B183" s="83" t="s">
        <v>191</v>
      </c>
      <c r="C183" s="123"/>
      <c r="D183" s="109"/>
      <c r="E183" s="109"/>
      <c r="F183" s="110"/>
      <c r="G183" s="4"/>
      <c r="H183" s="11"/>
      <c r="I183" s="11"/>
      <c r="J183" s="11"/>
      <c r="K183" s="11"/>
      <c r="L183" s="11"/>
      <c r="M183" s="11"/>
      <c r="N183" s="11"/>
      <c r="O183" s="11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23">
      <c r="A184" s="65"/>
      <c r="B184" s="49" t="s">
        <v>192</v>
      </c>
      <c r="C184" s="114"/>
      <c r="D184" s="109"/>
      <c r="E184" s="109"/>
      <c r="F184" s="110"/>
      <c r="G184" s="44"/>
      <c r="H184" s="11"/>
      <c r="I184" s="11"/>
      <c r="J184" s="11"/>
      <c r="K184" s="11"/>
      <c r="L184" s="11"/>
      <c r="M184" s="11"/>
      <c r="N184" s="11"/>
      <c r="O184" s="11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5.75" customHeight="1">
      <c r="A185" s="65"/>
      <c r="B185" s="32" t="s">
        <v>193</v>
      </c>
      <c r="C185" s="19"/>
      <c r="D185" s="20">
        <v>3500</v>
      </c>
      <c r="E185" s="21">
        <f>IF(C185="Yes",D185, 0)</f>
        <v>0</v>
      </c>
      <c r="F185" s="19"/>
      <c r="G185" s="4"/>
      <c r="H185" s="11"/>
      <c r="I185" s="11"/>
      <c r="J185" s="11"/>
      <c r="K185" s="11"/>
      <c r="L185" s="11"/>
      <c r="M185" s="11"/>
      <c r="N185" s="11"/>
      <c r="O185" s="11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4.25" customHeight="1">
      <c r="A186" s="65"/>
      <c r="B186" s="32" t="s">
        <v>194</v>
      </c>
      <c r="C186" s="19"/>
      <c r="D186" s="20">
        <v>2000</v>
      </c>
      <c r="E186" s="21">
        <f>IF(C185&lt;&gt;"Yes",IF(C186="Yes",D186,0),0)</f>
        <v>0</v>
      </c>
      <c r="F186" s="19"/>
      <c r="G186" s="4"/>
      <c r="H186" s="11"/>
      <c r="I186" s="11"/>
      <c r="J186" s="11"/>
      <c r="K186" s="11"/>
      <c r="L186" s="11"/>
      <c r="M186" s="11"/>
      <c r="N186" s="11"/>
      <c r="O186" s="11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5.75" customHeight="1">
      <c r="A187" s="65"/>
      <c r="B187" s="33" t="s">
        <v>195</v>
      </c>
      <c r="C187" s="112"/>
      <c r="D187" s="110"/>
      <c r="E187" s="34">
        <f>SUM(E185:E186)</f>
        <v>0</v>
      </c>
      <c r="F187" s="35"/>
      <c r="G187" s="4"/>
      <c r="H187" s="11"/>
      <c r="I187" s="11"/>
      <c r="J187" s="11"/>
      <c r="K187" s="11"/>
      <c r="L187" s="11"/>
      <c r="M187" s="11"/>
      <c r="N187" s="11"/>
      <c r="O187" s="11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>
      <c r="A188" s="95" t="s">
        <v>203</v>
      </c>
      <c r="B188" s="108" t="s">
        <v>207</v>
      </c>
      <c r="C188" s="109"/>
      <c r="D188" s="109"/>
      <c r="E188" s="109"/>
      <c r="F188" s="110"/>
      <c r="G188" s="92"/>
      <c r="H188" s="93"/>
      <c r="I188" s="93"/>
      <c r="J188" s="93"/>
      <c r="K188" s="93"/>
      <c r="L188" s="93"/>
      <c r="M188" s="93"/>
      <c r="N188" s="93"/>
      <c r="O188" s="93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>
      <c r="A189" s="86"/>
      <c r="B189" s="94" t="s">
        <v>200</v>
      </c>
      <c r="C189" s="76"/>
      <c r="D189" s="20" t="s">
        <v>13</v>
      </c>
      <c r="E189" s="21" t="s">
        <v>13</v>
      </c>
      <c r="F189" s="19"/>
      <c r="G189" s="92"/>
      <c r="H189" s="93"/>
      <c r="I189" s="93"/>
      <c r="J189" s="93"/>
      <c r="K189" s="93"/>
      <c r="L189" s="93"/>
      <c r="M189" s="93"/>
      <c r="N189" s="93"/>
      <c r="O189" s="93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3.5" customHeight="1">
      <c r="A190" s="95" t="s">
        <v>204</v>
      </c>
      <c r="B190" s="108" t="s">
        <v>206</v>
      </c>
      <c r="C190" s="109"/>
      <c r="D190" s="109"/>
      <c r="E190" s="109"/>
      <c r="F190" s="110"/>
      <c r="G190" s="44"/>
      <c r="H190" s="11"/>
      <c r="I190" s="11"/>
      <c r="J190" s="11"/>
      <c r="K190" s="11"/>
      <c r="L190" s="11"/>
      <c r="M190" s="11"/>
      <c r="N190" s="11"/>
      <c r="O190" s="11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26">
      <c r="A191" s="87"/>
      <c r="B191" s="39" t="s">
        <v>197</v>
      </c>
      <c r="C191" s="114"/>
      <c r="D191" s="109"/>
      <c r="E191" s="109"/>
      <c r="F191" s="110"/>
      <c r="G191" s="36"/>
      <c r="H191" s="11"/>
      <c r="I191" s="11"/>
      <c r="J191" s="11"/>
      <c r="K191" s="11"/>
      <c r="L191" s="11"/>
      <c r="M191" s="11"/>
      <c r="N191" s="11"/>
      <c r="O191" s="11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5.5">
      <c r="A192" s="17" t="s">
        <v>205</v>
      </c>
      <c r="B192" s="32" t="s">
        <v>198</v>
      </c>
      <c r="C192" s="19"/>
      <c r="D192" s="20">
        <v>7500</v>
      </c>
      <c r="E192" s="21">
        <f>IF(C192="Yes", D192, 0)</f>
        <v>0</v>
      </c>
      <c r="F192" s="19"/>
      <c r="G192" s="24"/>
      <c r="H192" s="25"/>
      <c r="I192" s="25"/>
      <c r="J192" s="25"/>
      <c r="K192" s="25"/>
      <c r="L192" s="25"/>
      <c r="M192" s="25"/>
      <c r="N192" s="25"/>
      <c r="O192" s="25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 spans="1:26" ht="13.5" customHeight="1">
      <c r="A193" s="88"/>
      <c r="B193" s="33" t="s">
        <v>214</v>
      </c>
      <c r="C193" s="112"/>
      <c r="D193" s="110"/>
      <c r="E193" s="34">
        <f>SUM(E192)</f>
        <v>0</v>
      </c>
      <c r="F193" s="35"/>
      <c r="G193" s="4"/>
      <c r="H193" s="11"/>
      <c r="I193" s="11"/>
      <c r="J193" s="11"/>
      <c r="K193" s="11"/>
      <c r="L193" s="11"/>
      <c r="M193" s="11"/>
      <c r="N193" s="11"/>
      <c r="O193" s="11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13.5" customHeight="1">
      <c r="A194" s="95" t="s">
        <v>196</v>
      </c>
      <c r="B194" s="108" t="s">
        <v>208</v>
      </c>
      <c r="C194" s="109"/>
      <c r="D194" s="109"/>
      <c r="E194" s="109"/>
      <c r="F194" s="110"/>
      <c r="G194" s="4"/>
      <c r="H194" s="11"/>
      <c r="I194" s="11"/>
      <c r="J194" s="11"/>
      <c r="K194" s="11"/>
      <c r="L194" s="11"/>
      <c r="M194" s="11"/>
      <c r="N194" s="11"/>
      <c r="O194" s="11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ht="26">
      <c r="A195" s="87"/>
      <c r="B195" s="39" t="s">
        <v>209</v>
      </c>
      <c r="C195" s="114"/>
      <c r="D195" s="109"/>
      <c r="E195" s="109"/>
      <c r="F195" s="110"/>
      <c r="G195" s="92"/>
      <c r="H195" s="93"/>
      <c r="I195" s="93"/>
      <c r="J195" s="93"/>
      <c r="K195" s="93"/>
      <c r="L195" s="93"/>
      <c r="M195" s="93"/>
      <c r="N195" s="93"/>
      <c r="O195" s="93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14.5">
      <c r="A196" s="17" t="s">
        <v>199</v>
      </c>
      <c r="B196" s="32" t="s">
        <v>210</v>
      </c>
      <c r="C196" s="19"/>
      <c r="D196" s="20">
        <v>1750</v>
      </c>
      <c r="E196" s="21">
        <f>IF(C196="Yes", D196, 0)</f>
        <v>0</v>
      </c>
      <c r="F196" s="19"/>
      <c r="G196" s="92"/>
      <c r="H196" s="93"/>
      <c r="I196" s="93"/>
      <c r="J196" s="93"/>
      <c r="K196" s="93"/>
      <c r="L196" s="93"/>
      <c r="M196" s="93"/>
      <c r="N196" s="93"/>
      <c r="O196" s="93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ht="13.5" customHeight="1">
      <c r="A197" s="17" t="s">
        <v>212</v>
      </c>
      <c r="B197" s="32" t="s">
        <v>211</v>
      </c>
      <c r="C197" s="19"/>
      <c r="D197" s="20">
        <v>1750</v>
      </c>
      <c r="E197" s="21">
        <f>IF(C197="Yes", D197, 0)</f>
        <v>0</v>
      </c>
      <c r="F197" s="19"/>
      <c r="G197" s="92"/>
      <c r="H197" s="93"/>
      <c r="I197" s="93"/>
      <c r="J197" s="93"/>
      <c r="K197" s="93"/>
      <c r="L197" s="93"/>
      <c r="M197" s="93"/>
      <c r="N197" s="93"/>
      <c r="O197" s="93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ht="13.5" customHeight="1">
      <c r="A198" s="31"/>
      <c r="B198" s="33" t="s">
        <v>213</v>
      </c>
      <c r="C198" s="112"/>
      <c r="D198" s="110"/>
      <c r="E198" s="34">
        <f>SUM(E196, E197)</f>
        <v>0</v>
      </c>
      <c r="F198" s="35"/>
      <c r="G198" s="92"/>
      <c r="H198" s="93"/>
      <c r="I198" s="93"/>
      <c r="J198" s="93"/>
      <c r="K198" s="93"/>
      <c r="L198" s="93"/>
      <c r="M198" s="93"/>
      <c r="N198" s="93"/>
      <c r="O198" s="93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13.5" customHeight="1">
      <c r="A199" s="89"/>
      <c r="B199" s="1"/>
      <c r="C199" s="124" t="s">
        <v>201</v>
      </c>
      <c r="D199" s="125"/>
      <c r="E199" s="96">
        <f>SUM(E198,E193,E187,E182,E172,E160,E146,E134,E128,E81,E77,E72,E62,E31)</f>
        <v>0</v>
      </c>
      <c r="F199" s="1"/>
      <c r="G199" s="36"/>
      <c r="H199" s="11"/>
      <c r="I199" s="11"/>
      <c r="J199" s="11"/>
      <c r="K199" s="11"/>
      <c r="L199" s="11"/>
      <c r="M199" s="11"/>
      <c r="N199" s="11"/>
      <c r="O199" s="11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27" customHeight="1">
      <c r="A200" s="16"/>
      <c r="B200" s="1"/>
      <c r="C200" s="1"/>
      <c r="D200" s="1"/>
      <c r="E200" s="1"/>
      <c r="F200" s="1"/>
      <c r="G200" s="14"/>
      <c r="H200" s="15"/>
      <c r="I200" s="15"/>
      <c r="J200" s="15"/>
      <c r="K200" s="15"/>
      <c r="L200" s="15"/>
      <c r="M200" s="15"/>
      <c r="N200" s="15"/>
      <c r="O200" s="15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spans="1:26" ht="31.5" customHeight="1">
      <c r="A201" s="90"/>
      <c r="B201" s="1"/>
      <c r="C201" s="1"/>
      <c r="D201" s="1"/>
      <c r="E201" s="1"/>
      <c r="F201" s="1"/>
      <c r="G201" s="4"/>
      <c r="H201" s="11"/>
      <c r="I201" s="11"/>
      <c r="J201" s="11"/>
      <c r="K201" s="11"/>
      <c r="L201" s="11"/>
      <c r="M201" s="11"/>
      <c r="N201" s="11"/>
      <c r="O201" s="11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30" customHeight="1">
      <c r="A202" s="12"/>
      <c r="B202" s="1"/>
      <c r="C202" s="1"/>
      <c r="D202" s="1"/>
      <c r="E202" s="1"/>
      <c r="F202" s="1"/>
      <c r="G202" s="36"/>
      <c r="H202" s="11"/>
      <c r="I202" s="11"/>
      <c r="J202" s="11"/>
      <c r="K202" s="11"/>
      <c r="L202" s="11"/>
      <c r="M202" s="11"/>
      <c r="N202" s="11"/>
      <c r="O202" s="11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3.5" customHeight="1">
      <c r="A203" s="89"/>
      <c r="B203" s="1"/>
      <c r="C203" s="1"/>
      <c r="D203" s="1"/>
      <c r="E203" s="1"/>
      <c r="F203" s="1"/>
      <c r="G203" s="36"/>
      <c r="H203" s="11"/>
      <c r="I203" s="11"/>
      <c r="J203" s="11"/>
      <c r="K203" s="11"/>
      <c r="L203" s="11"/>
      <c r="M203" s="11"/>
      <c r="N203" s="11"/>
      <c r="O203" s="11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27" customHeight="1">
      <c r="A204" s="16"/>
      <c r="B204" s="1"/>
      <c r="C204" s="1"/>
      <c r="D204" s="1"/>
      <c r="E204" s="1"/>
      <c r="F204" s="1"/>
      <c r="G204" s="14"/>
      <c r="H204" s="15"/>
      <c r="I204" s="15"/>
      <c r="J204" s="15"/>
      <c r="K204" s="15"/>
      <c r="L204" s="15"/>
      <c r="M204" s="15"/>
      <c r="N204" s="15"/>
      <c r="O204" s="15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spans="1:26" ht="13.5" customHeight="1">
      <c r="A205" s="12"/>
      <c r="B205" s="1"/>
      <c r="C205" s="1"/>
      <c r="D205" s="1"/>
      <c r="E205" s="1"/>
      <c r="F205" s="1"/>
      <c r="G205" s="4"/>
      <c r="H205" s="11"/>
      <c r="I205" s="11"/>
      <c r="J205" s="11"/>
      <c r="K205" s="11"/>
      <c r="L205" s="11"/>
      <c r="M205" s="11"/>
      <c r="N205" s="11"/>
      <c r="O205" s="11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3.5" customHeight="1">
      <c r="A206" s="1"/>
      <c r="B206" s="1"/>
      <c r="C206" s="1"/>
      <c r="D206" s="1"/>
      <c r="E206" s="1"/>
      <c r="F206" s="1"/>
      <c r="G206" s="9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9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9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9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9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9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9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9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9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9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9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9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9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9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9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9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9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9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9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9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9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9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9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9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9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9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9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9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9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9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9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9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9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9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9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9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9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9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9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9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9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9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9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9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9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9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9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9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9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9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9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9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9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9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9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9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9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9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9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9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9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9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9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9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9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9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9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9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9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9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9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9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9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9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9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9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9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9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9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9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9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9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9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9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9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9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9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9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9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9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9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9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9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9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9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9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9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9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9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9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9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9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9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9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9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9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9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9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9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9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9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9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9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9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9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9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9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9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9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9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9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9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9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9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9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9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9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9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9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9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9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9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9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9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9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9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9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9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9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9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9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9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9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9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9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9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9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9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9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9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9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9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9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9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9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9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9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9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9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9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9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9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9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9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9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9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9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9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9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9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9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9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9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9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9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9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9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9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9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9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9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9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9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9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9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9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9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9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9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9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9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9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9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9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9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9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9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9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9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9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9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9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9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9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9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9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9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9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9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9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9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9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9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9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9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9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9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9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9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9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9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9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9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9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9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9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9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9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9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9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9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9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9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9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9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9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9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9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9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9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9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9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9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9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9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9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9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9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9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9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9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9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9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9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9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9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9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9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9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9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9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9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9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9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9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9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9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9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9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9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9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9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9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9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9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9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9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9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9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9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9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9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9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9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9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9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9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9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9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9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9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9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9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9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9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9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9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9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9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9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9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9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9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9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9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9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9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9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9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9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9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9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9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9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9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9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9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9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9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9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9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9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9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9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9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9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9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9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9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9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9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9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9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9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9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9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9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9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9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9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9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9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9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9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9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9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9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9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9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9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9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9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9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9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9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9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9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9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9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9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9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9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9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9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9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9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9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9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9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9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9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9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9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9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9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9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9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9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9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9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9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9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9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9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9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9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9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9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9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9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9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9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9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9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9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9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9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9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9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9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9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9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9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9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9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9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9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9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9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9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9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9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9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9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9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9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9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9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9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9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9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9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9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9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9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9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9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9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9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9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9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9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9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9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9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9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9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9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9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9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9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9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9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9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9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9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9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9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9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9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9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9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9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9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9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9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9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9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9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9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9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9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9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9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9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9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9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9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9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9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9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9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9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9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9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9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9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9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9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9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9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9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9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9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9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9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9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9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9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9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9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9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9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9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9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9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9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9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9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9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9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9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9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9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9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9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9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9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9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9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9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9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9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9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9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9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9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9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9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9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9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9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9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9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9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9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9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9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9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9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9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9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9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9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9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9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9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9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9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9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9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9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9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9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9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9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9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9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9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9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9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9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9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9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9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9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9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9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9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9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9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9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9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9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9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9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9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9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9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9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9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9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9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9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9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9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9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9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9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9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9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9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9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9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9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9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9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9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9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9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9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9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9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9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9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9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9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9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9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9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9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9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9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9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9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9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9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9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9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9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9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9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9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9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9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9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9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9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9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9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9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9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9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9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9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9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9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9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9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9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9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9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9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9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9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9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9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9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9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9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9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9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9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9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9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9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9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9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9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9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9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9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9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9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9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9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9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9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9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9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9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9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9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9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9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9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9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9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9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9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9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9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9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9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9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9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9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9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9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9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9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9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9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9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9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9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9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9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9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9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9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9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9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9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9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9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9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9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9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9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9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9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9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9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9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9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9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9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9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9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9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9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9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9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9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9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9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9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9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9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9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9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9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9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9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9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9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9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9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9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9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9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9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9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9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9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9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9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9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9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9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9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9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9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9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9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9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9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9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9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9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9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9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9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9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9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9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9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9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9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9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9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9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9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9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9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9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9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9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9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9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9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9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9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9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9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9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9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9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9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9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9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9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9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9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9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9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9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9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9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9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9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9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9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9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>
      <c r="A1001" s="1"/>
      <c r="B1001" s="1"/>
      <c r="C1001" s="1"/>
      <c r="D1001" s="1"/>
      <c r="E1001" s="1"/>
      <c r="F1001" s="1"/>
      <c r="G1001" s="9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.5" customHeight="1">
      <c r="A1002" s="1"/>
      <c r="B1002" s="1"/>
      <c r="C1002" s="1"/>
      <c r="D1002" s="1"/>
      <c r="E1002" s="1"/>
      <c r="F1002" s="1"/>
      <c r="G1002" s="9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.5" customHeight="1">
      <c r="A1003" s="1"/>
      <c r="B1003" s="1"/>
      <c r="C1003" s="1"/>
      <c r="D1003" s="1"/>
      <c r="E1003" s="1"/>
      <c r="F1003" s="1"/>
      <c r="G1003" s="9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3.5" customHeight="1">
      <c r="A1004" s="1"/>
      <c r="B1004" s="1"/>
      <c r="C1004" s="1"/>
      <c r="D1004" s="1"/>
      <c r="E1004" s="1"/>
      <c r="F1004" s="1"/>
      <c r="G1004" s="9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</sheetData>
  <mergeCells count="65">
    <mergeCell ref="C193:D193"/>
    <mergeCell ref="B188:F188"/>
    <mergeCell ref="C199:D199"/>
    <mergeCell ref="C172:D172"/>
    <mergeCell ref="C173:F173"/>
    <mergeCell ref="C174:F174"/>
    <mergeCell ref="C175:F175"/>
    <mergeCell ref="C178:F178"/>
    <mergeCell ref="C183:F183"/>
    <mergeCell ref="C184:F184"/>
    <mergeCell ref="B194:F194"/>
    <mergeCell ref="C195:F195"/>
    <mergeCell ref="C198:D198"/>
    <mergeCell ref="C182:D182"/>
    <mergeCell ref="C187:D187"/>
    <mergeCell ref="B190:F190"/>
    <mergeCell ref="C191:F191"/>
    <mergeCell ref="I157:J157"/>
    <mergeCell ref="I169:J169"/>
    <mergeCell ref="C163:F163"/>
    <mergeCell ref="C130:F130"/>
    <mergeCell ref="C134:D134"/>
    <mergeCell ref="B135:F135"/>
    <mergeCell ref="C136:F136"/>
    <mergeCell ref="I142:J142"/>
    <mergeCell ref="B147:F147"/>
    <mergeCell ref="B148:F148"/>
    <mergeCell ref="C160:D160"/>
    <mergeCell ref="B161:F161"/>
    <mergeCell ref="C162:F162"/>
    <mergeCell ref="C116:F116"/>
    <mergeCell ref="C120:F120"/>
    <mergeCell ref="C124:F124"/>
    <mergeCell ref="C128:D128"/>
    <mergeCell ref="B129:F129"/>
    <mergeCell ref="C96:F96"/>
    <mergeCell ref="C100:F100"/>
    <mergeCell ref="C104:F104"/>
    <mergeCell ref="C108:F108"/>
    <mergeCell ref="C112:F112"/>
    <mergeCell ref="C84:F84"/>
    <mergeCell ref="I87:J87"/>
    <mergeCell ref="C88:F88"/>
    <mergeCell ref="I88:J88"/>
    <mergeCell ref="C92:F92"/>
    <mergeCell ref="B78:F78"/>
    <mergeCell ref="C79:F79"/>
    <mergeCell ref="C81:D81"/>
    <mergeCell ref="B82:F82"/>
    <mergeCell ref="C83:F83"/>
    <mergeCell ref="C64:F64"/>
    <mergeCell ref="C72:D72"/>
    <mergeCell ref="B73:F73"/>
    <mergeCell ref="C74:F74"/>
    <mergeCell ref="C77:D77"/>
    <mergeCell ref="B22:F22"/>
    <mergeCell ref="B32:F32"/>
    <mergeCell ref="C31:D31"/>
    <mergeCell ref="C62:D62"/>
    <mergeCell ref="B63:E63"/>
    <mergeCell ref="A4:F4"/>
    <mergeCell ref="A5:F5"/>
    <mergeCell ref="A7:F7"/>
    <mergeCell ref="B10:F10"/>
    <mergeCell ref="B21:F21"/>
  </mergeCells>
  <pageMargins left="0.7" right="0.7" top="0.75" bottom="0.75" header="0" footer="0"/>
  <pageSetup scale="80" orientation="landscape"/>
  <ignoredErrors>
    <ignoredError sqref="E165:E166" formula="1"/>
  </ignoredError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A3_Unlocked_Edit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LorraineJLaFleur</cp:lastModifiedBy>
  <dcterms:created xsi:type="dcterms:W3CDTF">2023-06-23T14:36:46Z</dcterms:created>
  <dcterms:modified xsi:type="dcterms:W3CDTF">2023-12-07T20:48:38Z</dcterms:modified>
</cp:coreProperties>
</file>