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JeffryRSparksworthy\Downloads\"/>
    </mc:Choice>
  </mc:AlternateContent>
  <xr:revisionPtr revIDLastSave="0" documentId="13_ncr:1_{817F4D16-4FCC-45E0-9C55-5A496D1517C7}" xr6:coauthVersionLast="47" xr6:coauthVersionMax="47" xr10:uidLastSave="{00000000-0000-0000-0000-000000000000}"/>
  <bookViews>
    <workbookView xWindow="4590" yWindow="-14730" windowWidth="21600" windowHeight="12525" xr2:uid="{00000000-000D-0000-FFFF-FFFF00000000}"/>
  </bookViews>
  <sheets>
    <sheet name="A3 Self Sco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2" i="1" l="1"/>
  <c r="E193" i="1" s="1"/>
  <c r="E188" i="1"/>
  <c r="E187" i="1"/>
  <c r="E189" i="1" s="1"/>
  <c r="E183" i="1"/>
  <c r="E182" i="1"/>
  <c r="E181" i="1"/>
  <c r="E179" i="1"/>
  <c r="E178" i="1"/>
  <c r="E184" i="1" s="1"/>
  <c r="E173" i="1"/>
  <c r="E172" i="1"/>
  <c r="E171" i="1"/>
  <c r="E170" i="1"/>
  <c r="E169" i="1"/>
  <c r="E174" i="1" s="1"/>
  <c r="E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C156" i="1"/>
  <c r="E148" i="1"/>
  <c r="E146" i="1"/>
  <c r="E145" i="1"/>
  <c r="E142" i="1"/>
  <c r="E143" i="1" s="1"/>
  <c r="E138" i="1"/>
  <c r="E137" i="1"/>
  <c r="E136" i="1" s="1"/>
  <c r="E139" i="1" s="1"/>
  <c r="E133" i="1"/>
  <c r="E132" i="1"/>
  <c r="E131" i="1"/>
  <c r="E130" i="1"/>
  <c r="E128" i="1"/>
  <c r="E127" i="1"/>
  <c r="E126" i="1"/>
  <c r="E124" i="1"/>
  <c r="E123" i="1"/>
  <c r="E122" i="1"/>
  <c r="E120" i="1"/>
  <c r="E119" i="1"/>
  <c r="E118" i="1"/>
  <c r="E116" i="1"/>
  <c r="E115" i="1"/>
  <c r="E114" i="1"/>
  <c r="E112" i="1"/>
  <c r="E111" i="1"/>
  <c r="E110" i="1"/>
  <c r="E108" i="1"/>
  <c r="E107" i="1"/>
  <c r="E106" i="1"/>
  <c r="E104" i="1"/>
  <c r="E103" i="1"/>
  <c r="E102" i="1"/>
  <c r="E100" i="1"/>
  <c r="E99" i="1"/>
  <c r="E98" i="1"/>
  <c r="E96" i="1"/>
  <c r="E95" i="1"/>
  <c r="E94" i="1"/>
  <c r="E92" i="1"/>
  <c r="E91" i="1"/>
  <c r="E90" i="1"/>
  <c r="E85" i="1"/>
  <c r="E86" i="1" s="1"/>
  <c r="E81" i="1"/>
  <c r="E80" i="1"/>
  <c r="E82" i="1" s="1"/>
  <c r="E76" i="1"/>
  <c r="E75" i="1"/>
  <c r="E77" i="1" s="1"/>
  <c r="E71" i="1"/>
  <c r="E70" i="1"/>
  <c r="E69" i="1"/>
  <c r="E68" i="1"/>
  <c r="E67" i="1"/>
  <c r="E66" i="1"/>
  <c r="E65" i="1"/>
  <c r="E72" i="1" s="1"/>
  <c r="E61" i="1"/>
  <c r="E60" i="1" s="1"/>
  <c r="E59" i="1" s="1"/>
  <c r="E57" i="1"/>
  <c r="E56" i="1" s="1"/>
  <c r="E55" i="1" s="1"/>
  <c r="E53" i="1"/>
  <c r="E52" i="1" s="1"/>
  <c r="E51" i="1" s="1"/>
  <c r="E49" i="1"/>
  <c r="E48" i="1"/>
  <c r="E47" i="1"/>
  <c r="E45" i="1"/>
  <c r="E44" i="1"/>
  <c r="E43" i="1"/>
  <c r="E41" i="1"/>
  <c r="E40" i="1"/>
  <c r="E39" i="1" s="1"/>
  <c r="E37" i="1"/>
  <c r="E36" i="1"/>
  <c r="E35" i="1" s="1"/>
  <c r="E31" i="1"/>
  <c r="E30" i="1"/>
  <c r="E29" i="1"/>
  <c r="E28" i="1"/>
  <c r="E27" i="1"/>
  <c r="E26" i="1"/>
  <c r="E25" i="1"/>
  <c r="E24" i="1"/>
  <c r="E62" i="1" l="1"/>
  <c r="E147" i="1"/>
  <c r="E150" i="1" s="1"/>
  <c r="E151" i="1" s="1"/>
  <c r="E196" i="1" s="1"/>
  <c r="E149" i="1"/>
</calcChain>
</file>

<file path=xl/sharedStrings.xml><?xml version="1.0" encoding="utf-8"?>
<sst xmlns="http://schemas.openxmlformats.org/spreadsheetml/2006/main" count="266" uniqueCount="219">
  <si>
    <t>Alliant 3 Unrestricted GWAC</t>
  </si>
  <si>
    <t>Solicitation Number: TBD</t>
  </si>
  <si>
    <t>Note: See Instructions in Section L.5.1.2</t>
  </si>
  <si>
    <r>
      <rPr>
        <b/>
        <sz val="12"/>
        <color theme="1"/>
        <rFont val="Arial"/>
      </rPr>
      <t xml:space="preserve">OFFEROR NAME: </t>
    </r>
    <r>
      <rPr>
        <b/>
        <sz val="12"/>
        <color rgb="FF003366"/>
        <rFont val="Arial"/>
      </rPr>
      <t>[FILL IN OFFEROR NAME HERE]</t>
    </r>
  </si>
  <si>
    <t>Section</t>
  </si>
  <si>
    <t>Element</t>
  </si>
  <si>
    <t>Enter Yes OR No for each question as applicable</t>
  </si>
  <si>
    <t>Point Value</t>
  </si>
  <si>
    <t>Score</t>
  </si>
  <si>
    <r>
      <rPr>
        <b/>
        <sz val="10"/>
        <color rgb="FF000000"/>
        <rFont val="Arial Narrow"/>
      </rPr>
      <t>File Name(s), e.g.</t>
    </r>
    <r>
      <rPr>
        <b/>
        <sz val="10"/>
        <color rgb="FF003366"/>
        <rFont val="Arial Narrow"/>
      </rPr>
      <t>,CompanyName.VOL1.TOC.pdf</t>
    </r>
    <r>
      <rPr>
        <b/>
        <sz val="10"/>
        <color rgb="FF003366"/>
        <rFont val="Arial Narrow"/>
      </rPr>
      <t xml:space="preserve">  </t>
    </r>
    <r>
      <rPr>
        <b/>
        <sz val="10"/>
        <color rgb="FF000000"/>
        <rFont val="Arial Narrow"/>
      </rPr>
      <t>Reference L.4 PROPOSAL FORMAT TABLE</t>
    </r>
  </si>
  <si>
    <t>L.4</t>
  </si>
  <si>
    <t>VOLUME 1 – General</t>
  </si>
  <si>
    <t>Table of Contents</t>
  </si>
  <si>
    <t>N/A</t>
  </si>
  <si>
    <t>L.5.1.1</t>
  </si>
  <si>
    <t>SF33 (name, address, and acknowledgement of all amendments)</t>
  </si>
  <si>
    <t>L.5.1.2</t>
  </si>
  <si>
    <t>Document Verification And Self Scoring Worksheet</t>
  </si>
  <si>
    <t>L.5.1.3</t>
  </si>
  <si>
    <t>Individual Subcontracting Plan</t>
  </si>
  <si>
    <t>L.5.1.4</t>
  </si>
  <si>
    <t>Meaningful Relationship Commitment Letters (MRCL)</t>
  </si>
  <si>
    <t>L.5.1.5</t>
  </si>
  <si>
    <t>Existing Joint Venture or Partnership Agreement</t>
  </si>
  <si>
    <t>L.5.1.5-Alt</t>
  </si>
  <si>
    <t>L.5.1.6</t>
  </si>
  <si>
    <t>Professional Employee Compensation Plan</t>
  </si>
  <si>
    <t>L.5.1.7</t>
  </si>
  <si>
    <t>Uncompensated Overtime Policy</t>
  </si>
  <si>
    <t>L.5.1.8</t>
  </si>
  <si>
    <t>Representations and Certifications</t>
  </si>
  <si>
    <t>L.5.2</t>
  </si>
  <si>
    <t>VOLUME 2 – RELEVANT EXPERIENCE</t>
  </si>
  <si>
    <t>L.5.2.2</t>
  </si>
  <si>
    <t>NAICS Relevant Experience Projects: (The submitted projects must meet the conditions listed in L.5.2.2)</t>
  </si>
  <si>
    <t xml:space="preserve">Is EACH Project submitted under one of the NAICS codes listed in L.5.2.2.1 NAICS Code Table?  Type the word Yes or No in Column C for EACH project. </t>
  </si>
  <si>
    <t>Project 1:</t>
  </si>
  <si>
    <t>Project 2:</t>
  </si>
  <si>
    <t xml:space="preserve">Project 3: </t>
  </si>
  <si>
    <t>Project 4:</t>
  </si>
  <si>
    <t>Project 5:</t>
  </si>
  <si>
    <t xml:space="preserve">Project 6: </t>
  </si>
  <si>
    <t>Project 7:</t>
  </si>
  <si>
    <t>SUBTOTAL SCORE FOR SECTION L.5.2.2. ONLY:</t>
  </si>
  <si>
    <t xml:space="preserve">L.5.2.2.2 </t>
  </si>
  <si>
    <t>NAICS Relevant Experience Project Size &amp; Complexity</t>
  </si>
  <si>
    <t xml:space="preserve">Does the value for the identified project meet the listed threshold? SCORING CREDIT IS LIMITED TO A MAXIMUM OF SEVEN NAICS PROJECTS. Fill in the NAICS Project Identifier as applicable. Type the word Yes or No in Column C for EACH project. </t>
  </si>
  <si>
    <r>
      <rPr>
        <b/>
        <sz val="10"/>
        <color rgb="FF000000"/>
        <rFont val="Arial Narrow"/>
      </rPr>
      <t xml:space="preserve">NAICS Project </t>
    </r>
    <r>
      <rPr>
        <b/>
        <sz val="10"/>
        <color rgb="FF003366"/>
        <rFont val="Arial Narrow"/>
      </rPr>
      <t>[FILL IN NAICS PROJECT IDENTIFIER HERE IF APPLICABLE, e.g., NAICS 1]</t>
    </r>
  </si>
  <si>
    <t>Project Value greater than or equal to $35 Million but less than $100 Million</t>
  </si>
  <si>
    <t>Project Value greater than or equal to $100 Million but less than $275 Million</t>
  </si>
  <si>
    <t>Project Value greater than or equal to $275 Million</t>
  </si>
  <si>
    <r>
      <rPr>
        <b/>
        <sz val="10"/>
        <color rgb="FF000000"/>
        <rFont val="Arial Narrow"/>
      </rPr>
      <t xml:space="preserve">NAICS Project </t>
    </r>
    <r>
      <rPr>
        <b/>
        <sz val="10"/>
        <color rgb="FF003366"/>
        <rFont val="Arial Narrow"/>
      </rPr>
      <t>[FILL IN NAICS PROJECT IDENTIFIER HERE IF APPLICABLE, e.g., NAICS 1]</t>
    </r>
  </si>
  <si>
    <r>
      <rPr>
        <b/>
        <sz val="10"/>
        <color rgb="FF000000"/>
        <rFont val="Arial Narrow"/>
      </rPr>
      <t xml:space="preserve">NAICS Project </t>
    </r>
    <r>
      <rPr>
        <b/>
        <sz val="10"/>
        <color rgb="FF003366"/>
        <rFont val="Arial Narrow"/>
      </rPr>
      <t>[FILL IN NAICS PROJECT IDENTIFIER HERE IF APPLICABLE, e.g., NAICS 1]</t>
    </r>
  </si>
  <si>
    <r>
      <rPr>
        <b/>
        <sz val="10"/>
        <color rgb="FF000000"/>
        <rFont val="Arial Narrow"/>
      </rPr>
      <t xml:space="preserve">NAICS Project </t>
    </r>
    <r>
      <rPr>
        <b/>
        <sz val="10"/>
        <color rgb="FF003366"/>
        <rFont val="Arial Narrow"/>
      </rPr>
      <t>[FILL IN NAICS PROJECT IDENTIFIER HERE IF APPLICABLE, e.g., NAICS 1]</t>
    </r>
  </si>
  <si>
    <r>
      <rPr>
        <b/>
        <sz val="10"/>
        <color rgb="FF000000"/>
        <rFont val="Arial Narrow"/>
      </rPr>
      <t xml:space="preserve">NAICS Project </t>
    </r>
    <r>
      <rPr>
        <b/>
        <sz val="10"/>
        <color rgb="FF003366"/>
        <rFont val="Arial Narrow"/>
      </rPr>
      <t>[FILL IN NAICS PROJECT IDENTIFIER HERE IF APPLICABLE, e.g., NAICS 1]</t>
    </r>
  </si>
  <si>
    <r>
      <rPr>
        <b/>
        <sz val="10"/>
        <color rgb="FF000000"/>
        <rFont val="Arial Narrow"/>
      </rPr>
      <t xml:space="preserve">NAICS Project </t>
    </r>
    <r>
      <rPr>
        <b/>
        <sz val="10"/>
        <color rgb="FF003366"/>
        <rFont val="Arial Narrow"/>
      </rPr>
      <t>[FILL IN NAICS PROJECT IDENTIFIER HERE IF APPLICABLE, e.g., NAICS 1]</t>
    </r>
  </si>
  <si>
    <r>
      <rPr>
        <b/>
        <sz val="10"/>
        <color rgb="FF000000"/>
        <rFont val="Arial Narrow"/>
      </rPr>
      <t xml:space="preserve">NAICS Project </t>
    </r>
    <r>
      <rPr>
        <b/>
        <sz val="10"/>
        <color rgb="FF003366"/>
        <rFont val="Arial Narrow"/>
      </rPr>
      <t>[FILL IN NAICS PROJECT IDENTIFIER HERE IF APPLICABLE, e.g., NAICS 1]</t>
    </r>
  </si>
  <si>
    <t>SUBTOTAL SCORE FOR SECTION L.5.2.2.2 ONLY:</t>
  </si>
  <si>
    <t>L.5.2.2.3</t>
  </si>
  <si>
    <t>NAICS Relevant Experience Project - Multiple Agency Awards</t>
  </si>
  <si>
    <t>Do the submitted projects under L.5.2.2 demonstrate relevant experience across multiple agencies?  Type the word Yes or No in Column C for EACH UNIQUE FUNDING AGENCY ID represented in the NAICS Relevant experience citations. Fill in the NAICS Project Identifier and Agency name as applicable.</t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</si>
  <si>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 - Funding Agency ID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</si>
  <si>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 - Funding Agency ID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</si>
  <si>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 - Funding Agency ID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</si>
  <si>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 - Funding Agency ID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</si>
  <si>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 - Funding Agency ID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</si>
  <si>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 - Funding Agency ID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</si>
  <si>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 - Funding Agency ID</t>
    </r>
  </si>
  <si>
    <t>SUBTOTAL SCORE FOR SECTION L.5.2.2.3 ONLY:</t>
  </si>
  <si>
    <t>L.5.2.2.4</t>
  </si>
  <si>
    <t>NAICS Relevant Experience Project with Cost-Reimbursement:</t>
  </si>
  <si>
    <t xml:space="preserve">Are any projects Cost-Reimbursement including any of the cost type definitions under FAR Subpart 16.3 SCORING CREDIT IS LIMITED TO A MAXIMUM OF TWO PROJECTS ONLY.  Type the word Yes or No in Column C for EACH project. Fill in the NAICS Project Identifier as applicable. </t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</si>
  <si>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</si>
  <si>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</t>
    </r>
  </si>
  <si>
    <t>SUBTOTAL SCORE FOR SECTION L.5.2.2.4 ONLY:</t>
  </si>
  <si>
    <t>L.5.2.2.5</t>
  </si>
  <si>
    <t>NAICS Relevant Experience Project - Fair Opportunity Task Order Award Against a MA/IDIQ Contract</t>
  </si>
  <si>
    <t xml:space="preserve">Are any projects task orders awarded against a Multiple Award/Indefinite-Delivery, Indefinite Quantity (MA/IDIQ) Contract that provided for fair opportunity (competed) under FAR Subpart 16.505?  SCORING CREDIT IS LIMITED TO A MAXIMUM OF TWO PROJECTS ONLY.  Type the word Yes or No in Column C for EACH project. Fill in the NAICS Project Identifier as applicable. </t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</si>
  <si>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</si>
  <si>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</t>
    </r>
  </si>
  <si>
    <t>SUBTOTAL SCORE FOR SECTION L.5.2.2.5 ONLY:</t>
  </si>
  <si>
    <t>L.5.2.2.6</t>
  </si>
  <si>
    <t>NAICS Relevant Experience Project in a Foreign Location:</t>
  </si>
  <si>
    <t xml:space="preserve">Do any projects involve work in a Foreign Location? SCORING CREDIT IS LIMITED TO A MAXIMUM OF ONE PROJECT ONLY. Type the word Yes or No in Column C.  Fill in the NAICS Project Identifier as applicable. </t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</si>
  <si>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</t>
    </r>
    <r>
      <rPr>
        <b/>
        <sz val="10"/>
        <color rgb="FF2F5496"/>
        <rFont val="Arial Narrow"/>
      </rPr>
      <t xml:space="preserve"> - LOCATION</t>
    </r>
  </si>
  <si>
    <t>SUBTOTAL SCORE FOR SECTION L.5.2.2.6 ONLY:</t>
  </si>
  <si>
    <t>L.5.2.3</t>
  </si>
  <si>
    <t>Emerging Technology Relevant Experience Projects:  (The submitted projects must meet the conditions listed in L.5.2.3.)</t>
  </si>
  <si>
    <t xml:space="preserve">Is project being submitted for the identified Emerging Technology from L.5.2.3.3 Emerging Technology Listing? Type the word Yes or No in Column C for EACH project. </t>
  </si>
  <si>
    <t>ET1 - Artificial Intelligence (AI)</t>
  </si>
  <si>
    <t>ET 1-1:</t>
  </si>
  <si>
    <t>ET 1-2:</t>
  </si>
  <si>
    <t>ET 1-3:</t>
  </si>
  <si>
    <t>ET2 - Big Data</t>
  </si>
  <si>
    <t>ET 2-1:</t>
  </si>
  <si>
    <t>ET 2-2:</t>
  </si>
  <si>
    <t>ET 2-3:</t>
  </si>
  <si>
    <t>ET3 - Cloud Computing</t>
  </si>
  <si>
    <t>ET 3-1:</t>
  </si>
  <si>
    <t>ET 3-2:</t>
  </si>
  <si>
    <t>ET 3-3:</t>
  </si>
  <si>
    <t>ET4 - Cyber Security</t>
  </si>
  <si>
    <t>ET 4-1:</t>
  </si>
  <si>
    <t>ET 4-2:</t>
  </si>
  <si>
    <t>ET 4-3:</t>
  </si>
  <si>
    <t>ET5 - Edge Computing</t>
  </si>
  <si>
    <t>ET 5-1:</t>
  </si>
  <si>
    <t>ET 5-2:</t>
  </si>
  <si>
    <t>ET 5-3:</t>
  </si>
  <si>
    <t>ET6 - Extended Reality</t>
  </si>
  <si>
    <t>ET 6-1:</t>
  </si>
  <si>
    <t>ET 6-2:</t>
  </si>
  <si>
    <t>ET 6-3:</t>
  </si>
  <si>
    <t>ET7 - Health Information Technology</t>
  </si>
  <si>
    <t>ET 7-1:</t>
  </si>
  <si>
    <t>ET 7-2:</t>
  </si>
  <si>
    <t>ET 7-3:</t>
  </si>
  <si>
    <t>ET8 - The Internet of Things (IoT)</t>
  </si>
  <si>
    <t>ET 8-1:</t>
  </si>
  <si>
    <t>ET 8-2:</t>
  </si>
  <si>
    <t>ET 8-3:</t>
  </si>
  <si>
    <t>ET9 - Mobile IT</t>
  </si>
  <si>
    <t>ET 9-1:</t>
  </si>
  <si>
    <t>ET 9-2:</t>
  </si>
  <si>
    <t>ET 9-3:</t>
  </si>
  <si>
    <t>ET10 - Quantum Computing</t>
  </si>
  <si>
    <t>ET 10-1:</t>
  </si>
  <si>
    <t>ET 10-2:</t>
  </si>
  <si>
    <t>ET 10-3:</t>
  </si>
  <si>
    <t>ET11 - Zero Trust Networks</t>
  </si>
  <si>
    <t>ET 11-1:</t>
  </si>
  <si>
    <t>ET 11-2:</t>
  </si>
  <si>
    <t>ET 11-3:</t>
  </si>
  <si>
    <t>SUBTOTAL SCORE FOR SECTION L.5.2.3 ONLY:</t>
  </si>
  <si>
    <t>L.5.2.3.2</t>
  </si>
  <si>
    <t>Breadth of Emerging Technology Relevant Experience</t>
  </si>
  <si>
    <t xml:space="preserve">Do the submitted projects under L.5.2.3 demonstrate relevant experience in the following levels?  Select one level only and type the word Yes or No in Column C for the number of categories of Emerging Technology Relevant Experience. </t>
  </si>
  <si>
    <t xml:space="preserve">2-4 EMERGING TECHNOLOGY CATEGORIES </t>
  </si>
  <si>
    <t xml:space="preserve">5-7 EMERGING TECHNOLOGY CATEGORIES </t>
  </si>
  <si>
    <t xml:space="preserve">&gt;7 EMERGING TECHNOLOGY CATEGORIES </t>
  </si>
  <si>
    <t>SUBTOTAL SCORE FOR SECTION L.5.2.3.2 ONLY:</t>
  </si>
  <si>
    <t>L.5.2.3.3</t>
  </si>
  <si>
    <t>Engaging Small Business with Emerging Technology Experience</t>
  </si>
  <si>
    <t xml:space="preserve">Does the value for the identified project meet the listed threshold? SCORING CREDIT IS LIMITED TO A MAXIMUM OF FIVE ENGAGEMENTS FOR EMERGING TECHNOLOGY. Fill in the Small Business Name and Emerging Technology as applicable. Type the word Yes or No in Column C for EACH project. </t>
  </si>
  <si>
    <t>Are you a small business? Type the word Yes or No in Column C.  If yes, no other action in this section is needed</t>
  </si>
  <si>
    <t>Total for Small Business</t>
  </si>
  <si>
    <t xml:space="preserve">If you are other than small business (OTSB) enter up to five (5)  Small Business Emerging Technology Engagments. Type the word Yes or No in Column C </t>
  </si>
  <si>
    <t>Small business 1 ET:</t>
  </si>
  <si>
    <t>Small business 2 ET:</t>
  </si>
  <si>
    <t>Small business 3 ET:</t>
  </si>
  <si>
    <t>Small business 4 ET:</t>
  </si>
  <si>
    <t>Small business 5 ET:</t>
  </si>
  <si>
    <t xml:space="preserve">Total Small Business Emerging Technology Engagment score </t>
  </si>
  <si>
    <t>SUBTOTAL SCORE FOR SECTION L.5.2.3.X ONLY:</t>
  </si>
  <si>
    <t>L.5.3</t>
  </si>
  <si>
    <t>VOLUME 3 – PAST PERFORMANCE</t>
  </si>
  <si>
    <t>PAST PERFORMANCE FOR RELEVANT EXPERIENCE PROJECTS</t>
  </si>
  <si>
    <t>Do the submitted projects under L.5.2.2 demonstrate positive or neutral relevant past performance? Type the word Yes or No in Column C for each NAICS Project submitted.   Include Negative Past Performance Narrative, if applicable.</t>
  </si>
  <si>
    <t>Enter Responses Below</t>
  </si>
  <si>
    <t>Enter the Number of Total NAICS Projects Submitted with Proposal (1 to 7)</t>
  </si>
  <si>
    <t>Value of Each NAICS Project Submitted (Do not Enter number)</t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</si>
  <si>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</si>
  <si>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</si>
  <si>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</si>
  <si>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</si>
  <si>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</si>
  <si>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</si>
  <si>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</t>
    </r>
  </si>
  <si>
    <r>
      <rPr>
        <sz val="10"/>
        <color rgb="FF000000"/>
        <rFont val="Arial Narrow"/>
      </rPr>
      <t xml:space="preserve">Project </t>
    </r>
    <r>
      <rPr>
        <b/>
        <sz val="10"/>
        <color rgb="FF003366"/>
        <rFont val="Arial Narrow"/>
      </rPr>
      <t>[FILL IN NAICS PROJECT IDENTIFIER HERE IF APPLICABLE, e.g., Project 1]</t>
    </r>
  </si>
  <si>
    <t>SUBTOTAL SCORE FOR SECTION L.5.3 ONLY:</t>
  </si>
  <si>
    <t>L.5.4</t>
  </si>
  <si>
    <t>VOLUME 4 – SYSTEMS, CERTIFICATIONS, AND CLEARANCES</t>
  </si>
  <si>
    <t>L.5.4.1 through L.5.4.5</t>
  </si>
  <si>
    <t>Systems:</t>
  </si>
  <si>
    <t xml:space="preserve">Does the Offeror have each of the following?  Type the word Yes or No in Column C. </t>
  </si>
  <si>
    <t>L.5.4.1</t>
  </si>
  <si>
    <t>Adequate Cost Accounting System</t>
  </si>
  <si>
    <t>L.5.4.2</t>
  </si>
  <si>
    <t>Approved Purchasing System</t>
  </si>
  <si>
    <t>L.5.4.3</t>
  </si>
  <si>
    <t>Current FPRA, FPRR, and/or Approved Billing Rates</t>
  </si>
  <si>
    <t>L.5.4.4</t>
  </si>
  <si>
    <t>Acceptable Estimating System</t>
  </si>
  <si>
    <t>L.5.4.5</t>
  </si>
  <si>
    <t>EVMS ANSI/EIA Standard-748</t>
  </si>
  <si>
    <t>SUBTOTAL SCORE FOR SECTIONS  L.5.4.1 through L.5.4.5 ONLY:</t>
  </si>
  <si>
    <t>L.5.4.6 through L.5.4.9</t>
  </si>
  <si>
    <t>Industry Certifications:</t>
  </si>
  <si>
    <t>L.5.4.6</t>
  </si>
  <si>
    <t>CMMI - SELECT HIGHEST LEVEL APPLICABLE</t>
  </si>
  <si>
    <t>CMMI - SVC or DEV - LEVEL III OR GREATER</t>
  </si>
  <si>
    <t>CMMI - SVC  or DEV LEVEL II</t>
  </si>
  <si>
    <t>ISO - SELECT ALL APPLICABLE</t>
  </si>
  <si>
    <t>L.5.4.7</t>
  </si>
  <si>
    <t>ISO 9001</t>
  </si>
  <si>
    <t>L.5.4.8</t>
  </si>
  <si>
    <t>ISO 20000</t>
  </si>
  <si>
    <t>L.5.4.9</t>
  </si>
  <si>
    <t>ISO/IEC 27001</t>
  </si>
  <si>
    <t>SUBTOTAL SCORE FOR SECTIONS  L.5.4.6 through L.5.4.9 ONLY:</t>
  </si>
  <si>
    <t>L.5.4.10</t>
  </si>
  <si>
    <t>Government Facility Clearances:</t>
  </si>
  <si>
    <t>Does the Offeror have each of the following?  Type the word Yes or No in Column C. SELECT HIGHEST LEVEL APPLICABLE.</t>
  </si>
  <si>
    <t>Top Secret</t>
  </si>
  <si>
    <t xml:space="preserve">Secret </t>
  </si>
  <si>
    <t>SUBTOTAL SCORE FOR SECTION L.5.4.10</t>
  </si>
  <si>
    <t>L.5.7</t>
  </si>
  <si>
    <t>VOLUME 5 – ORGANIZATIONAL RISK ASSESSMENT</t>
  </si>
  <si>
    <t>L.5.1.5-Alt,</t>
  </si>
  <si>
    <t xml:space="preserve">Has the Offeror previously performed in the proposed business arrangement?  Type the word Yes or No in Column C. </t>
  </si>
  <si>
    <t xml:space="preserve"> or L.5.7.1 </t>
  </si>
  <si>
    <t>The Offeror has previously performed in the proposed business arrangement.</t>
  </si>
  <si>
    <t>VOLUME 7 – Responsibility</t>
  </si>
  <si>
    <t>L.5.7.1</t>
  </si>
  <si>
    <t>GSA Form 527</t>
  </si>
  <si>
    <t>TOTAL POINTS SCORED:</t>
  </si>
  <si>
    <r>
      <rPr>
        <b/>
        <sz val="9"/>
        <color theme="1"/>
        <rFont val="Arial Narrow"/>
        <family val="2"/>
      </rPr>
      <t>Small Business CTA  (</t>
    </r>
    <r>
      <rPr>
        <b/>
        <i/>
        <sz val="9"/>
        <color theme="1"/>
        <rFont val="Arial Narrow"/>
        <family val="2"/>
      </rPr>
      <t>Small Busines CTAs Only</t>
    </r>
    <r>
      <rPr>
        <b/>
        <sz val="9"/>
        <color theme="1"/>
        <rFont val="Arial Narrow"/>
        <family val="2"/>
      </rPr>
      <t>)</t>
    </r>
  </si>
  <si>
    <r>
      <t xml:space="preserve">DOCUMENT VERIFICATION AND SELF SCORING WORKSHEET - </t>
    </r>
    <r>
      <rPr>
        <b/>
        <sz val="14"/>
        <color theme="1"/>
        <rFont val="Arial Narrow"/>
        <family val="2"/>
      </rPr>
      <t>(Revised June 12, 2022)</t>
    </r>
  </si>
  <si>
    <t>Attachment J.P-1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</si>
</sst>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_);_(* \(#,##0\);_(* &quot;-&quot;??_);_(@_)"/>
  </numFmts>
  <fonts count="34">
    <font>
      <sz val="11"/>
      <color theme="1"/>
      <name val="Calibri"/>
      <scheme val="minor"/>
    </font>
    <font>
      <sz val="11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name val="Calibri"/>
    </font>
    <font>
      <sz val="14"/>
      <color theme="1"/>
      <name val="Arial Narrow"/>
    </font>
    <font>
      <b/>
      <sz val="10"/>
      <color theme="0"/>
      <name val="Arial Narrow"/>
    </font>
    <font>
      <b/>
      <sz val="10"/>
      <color rgb="FF000000"/>
      <name val="Arial Narrow"/>
    </font>
    <font>
      <b/>
      <sz val="14"/>
      <color rgb="FF000000"/>
      <name val="Arial Narrow"/>
    </font>
    <font>
      <sz val="14"/>
      <color theme="1"/>
      <name val="Arial"/>
    </font>
    <font>
      <b/>
      <sz val="9"/>
      <color rgb="FF000000"/>
      <name val="Arial Narrow"/>
    </font>
    <font>
      <sz val="10"/>
      <color rgb="FF000000"/>
      <name val="Arial Narrow"/>
    </font>
    <font>
      <b/>
      <sz val="10"/>
      <color rgb="FF002060"/>
      <name val="Arial Narrow"/>
    </font>
    <font>
      <sz val="10"/>
      <color rgb="FFFF0000"/>
      <name val="Arial Narrow"/>
    </font>
    <font>
      <b/>
      <sz val="12"/>
      <color theme="1"/>
      <name val="Arial Narrow"/>
    </font>
    <font>
      <b/>
      <sz val="12"/>
      <color rgb="FF000000"/>
      <name val="Arial Narrow"/>
    </font>
    <font>
      <b/>
      <sz val="10"/>
      <color theme="1"/>
      <name val="Arial Narrow"/>
    </font>
    <font>
      <sz val="10"/>
      <color theme="1"/>
      <name val="Arial Narrow"/>
    </font>
    <font>
      <b/>
      <sz val="10"/>
      <color rgb="FFFF000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10"/>
      <color rgb="FFC00000"/>
      <name val="Arial Narrow"/>
    </font>
    <font>
      <b/>
      <sz val="10"/>
      <color theme="1"/>
      <name val="Arial"/>
    </font>
    <font>
      <b/>
      <sz val="10"/>
      <color rgb="FF000000"/>
      <name val="&quot;Arial Narrow&quot;"/>
    </font>
    <font>
      <b/>
      <sz val="12"/>
      <color theme="0"/>
      <name val="Arial Narrow"/>
    </font>
    <font>
      <b/>
      <sz val="10"/>
      <color rgb="FFFFFFFF"/>
      <name val="Arial Narrow"/>
    </font>
    <font>
      <b/>
      <sz val="14"/>
      <color rgb="FFFF0000"/>
      <name val="Arial Narrow"/>
    </font>
    <font>
      <b/>
      <sz val="12"/>
      <color rgb="FF003366"/>
      <name val="Arial"/>
    </font>
    <font>
      <b/>
      <sz val="10"/>
      <color rgb="FF003366"/>
      <name val="Arial Narrow"/>
    </font>
    <font>
      <b/>
      <sz val="10"/>
      <color rgb="FF2F5496"/>
      <name val="Arial Narrow"/>
    </font>
    <font>
      <b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385623"/>
        <bgColor rgb="FF385623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E7E6E6"/>
        <bgColor rgb="FFE7E6E6"/>
      </patternFill>
    </fill>
    <fill>
      <patternFill patternType="solid">
        <fgColor rgb="FFBFBFBF"/>
        <bgColor rgb="FFBFBFBF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6" borderId="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4" borderId="5" xfId="0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8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 wrapText="1"/>
    </xf>
    <xf numFmtId="0" fontId="10" fillId="7" borderId="13" xfId="0" applyFont="1" applyFill="1" applyBorder="1" applyAlignment="1">
      <alignment vertical="center" wrapText="1"/>
    </xf>
    <xf numFmtId="0" fontId="10" fillId="7" borderId="10" xfId="0" applyFont="1" applyFill="1" applyBorder="1" applyAlignment="1">
      <alignment vertical="center" wrapText="1"/>
    </xf>
    <xf numFmtId="0" fontId="17" fillId="4" borderId="11" xfId="0" applyFont="1" applyFill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14" fillId="8" borderId="5" xfId="0" applyFont="1" applyFill="1" applyBorder="1" applyAlignment="1">
      <alignment vertical="center"/>
    </xf>
    <xf numFmtId="0" fontId="10" fillId="7" borderId="9" xfId="0" applyFont="1" applyFill="1" applyBorder="1" applyAlignment="1">
      <alignment vertical="top" wrapText="1"/>
    </xf>
    <xf numFmtId="0" fontId="7" fillId="9" borderId="9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16" fillId="8" borderId="5" xfId="0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" fillId="4" borderId="1" xfId="0" applyFont="1" applyFill="1" applyBorder="1" applyAlignment="1">
      <alignment vertical="center"/>
    </xf>
    <xf numFmtId="0" fontId="16" fillId="8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vertical="center" wrapText="1"/>
    </xf>
    <xf numFmtId="0" fontId="7" fillId="12" borderId="16" xfId="0" applyFont="1" applyFill="1" applyBorder="1" applyAlignment="1">
      <alignment horizontal="center" vertical="center" wrapText="1"/>
    </xf>
    <xf numFmtId="1" fontId="12" fillId="5" borderId="10" xfId="0" applyNumberFormat="1" applyFont="1" applyFill="1" applyBorder="1" applyAlignment="1">
      <alignment horizontal="center" vertical="center" wrapText="1"/>
    </xf>
    <xf numFmtId="1" fontId="23" fillId="13" borderId="17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1" fontId="7" fillId="5" borderId="10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9" fontId="9" fillId="2" borderId="1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1" fontId="12" fillId="8" borderId="5" xfId="0" applyNumberFormat="1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vertical="center" wrapText="1"/>
    </xf>
    <xf numFmtId="0" fontId="15" fillId="8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5" fillId="4" borderId="5" xfId="0" applyFont="1" applyFill="1" applyBorder="1" applyAlignment="1">
      <alignment horizontal="left" vertical="center" wrapText="1"/>
    </xf>
    <xf numFmtId="0" fontId="14" fillId="8" borderId="5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26" fillId="6" borderId="5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 wrapText="1"/>
    </xf>
    <xf numFmtId="0" fontId="17" fillId="0" borderId="18" xfId="0" applyFont="1" applyBorder="1" applyAlignment="1">
      <alignment vertical="center"/>
    </xf>
    <xf numFmtId="165" fontId="14" fillId="14" borderId="1" xfId="0" applyNumberFormat="1" applyFont="1" applyFill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0" fillId="7" borderId="9" xfId="0" applyFont="1" applyFill="1" applyBorder="1" applyAlignment="1">
      <alignment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8" fillId="6" borderId="6" xfId="0" applyFont="1" applyFill="1" applyBorder="1" applyAlignment="1">
      <alignment vertical="center" wrapText="1"/>
    </xf>
    <xf numFmtId="0" fontId="4" fillId="0" borderId="7" xfId="0" applyFont="1" applyBorder="1"/>
    <xf numFmtId="0" fontId="14" fillId="14" borderId="19" xfId="0" applyFont="1" applyFill="1" applyBorder="1" applyAlignment="1">
      <alignment horizontal="right"/>
    </xf>
    <xf numFmtId="0" fontId="4" fillId="0" borderId="20" xfId="0" applyFont="1" applyBorder="1"/>
    <xf numFmtId="0" fontId="15" fillId="8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4" xfId="0" applyFont="1" applyBorder="1"/>
    <xf numFmtId="0" fontId="15" fillId="8" borderId="6" xfId="0" applyFont="1" applyFill="1" applyBorder="1" applyAlignment="1">
      <alignment horizontal="left" vertical="center" wrapText="1"/>
    </xf>
    <xf numFmtId="0" fontId="14" fillId="8" borderId="6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vertical="center" wrapText="1"/>
    </xf>
    <xf numFmtId="0" fontId="4" fillId="0" borderId="14" xfId="0" applyFont="1" applyBorder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0" borderId="3" xfId="0" applyFont="1" applyBorder="1"/>
    <xf numFmtId="0" fontId="33" fillId="0" borderId="0" xfId="0" applyFont="1"/>
    <xf numFmtId="0" fontId="3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85623"/>
  </sheetPr>
  <dimension ref="A1:Z1001"/>
  <sheetViews>
    <sheetView tabSelected="1" workbookViewId="0">
      <selection activeCell="E3" sqref="E3"/>
    </sheetView>
  </sheetViews>
  <sheetFormatPr defaultColWidth="14.453125" defaultRowHeight="15" customHeight="1"/>
  <cols>
    <col min="1" max="1" width="13.08984375" customWidth="1"/>
    <col min="2" max="2" width="55.08984375" customWidth="1"/>
    <col min="3" max="3" width="14.26953125" customWidth="1"/>
    <col min="4" max="4" width="15.26953125" customWidth="1"/>
    <col min="5" max="5" width="14.81640625" customWidth="1"/>
    <col min="6" max="6" width="32.81640625" customWidth="1"/>
    <col min="7" max="26" width="9.453125" customWidth="1"/>
  </cols>
  <sheetData>
    <row r="1" spans="1:26" ht="13.5" customHeight="1">
      <c r="A1" s="1"/>
      <c r="B1" s="2"/>
      <c r="C1" s="2"/>
      <c r="D1" s="2"/>
      <c r="E1" s="122" t="s">
        <v>0</v>
      </c>
      <c r="F1" s="1"/>
      <c r="G1" s="3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5"/>
      <c r="C2" s="1"/>
      <c r="D2" s="1"/>
      <c r="E2" s="122" t="s">
        <v>1</v>
      </c>
      <c r="F2" s="1"/>
      <c r="G2" s="3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5"/>
      <c r="C3" s="1"/>
      <c r="D3" s="1"/>
      <c r="E3" s="123" t="s">
        <v>218</v>
      </c>
      <c r="F3" s="1"/>
      <c r="G3" s="3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17" t="s">
        <v>217</v>
      </c>
      <c r="B4" s="118"/>
      <c r="C4" s="118"/>
      <c r="D4" s="118"/>
      <c r="E4" s="118"/>
      <c r="F4" s="118"/>
      <c r="G4" s="3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19" t="s">
        <v>2</v>
      </c>
      <c r="B5" s="118"/>
      <c r="C5" s="118"/>
      <c r="D5" s="118"/>
      <c r="E5" s="118"/>
      <c r="F5" s="118"/>
      <c r="G5" s="3"/>
      <c r="H5" s="4"/>
      <c r="I5" s="4"/>
      <c r="J5" s="4"/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6"/>
      <c r="B6" s="6"/>
      <c r="C6" s="6"/>
      <c r="D6" s="6"/>
      <c r="E6" s="6"/>
      <c r="F6" s="1"/>
      <c r="G6" s="3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20" t="s">
        <v>3</v>
      </c>
      <c r="B7" s="121"/>
      <c r="C7" s="121"/>
      <c r="D7" s="121"/>
      <c r="E7" s="121"/>
      <c r="F7" s="111"/>
      <c r="G7" s="3"/>
      <c r="H7" s="4"/>
      <c r="I7" s="4"/>
      <c r="J7" s="4"/>
      <c r="K7" s="4"/>
      <c r="L7" s="4"/>
      <c r="M7" s="4"/>
      <c r="N7" s="4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6"/>
      <c r="B8" s="7"/>
      <c r="C8" s="5"/>
      <c r="D8" s="5"/>
      <c r="E8" s="5"/>
      <c r="F8" s="1"/>
      <c r="G8" s="3"/>
      <c r="H8" s="4"/>
      <c r="I8" s="4"/>
      <c r="J8" s="4"/>
      <c r="K8" s="4"/>
      <c r="L8" s="4"/>
      <c r="M8" s="4"/>
      <c r="N8" s="4"/>
      <c r="O8" s="4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3.25" customHeight="1">
      <c r="A9" s="8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3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7" customHeight="1">
      <c r="A10" s="12" t="s">
        <v>10</v>
      </c>
      <c r="B10" s="103" t="s">
        <v>11</v>
      </c>
      <c r="C10" s="104"/>
      <c r="D10" s="104"/>
      <c r="E10" s="104"/>
      <c r="F10" s="102"/>
      <c r="G10" s="13"/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>
      <c r="A11" s="16" t="s">
        <v>10</v>
      </c>
      <c r="B11" s="17" t="s">
        <v>12</v>
      </c>
      <c r="C11" s="18"/>
      <c r="D11" s="19" t="s">
        <v>13</v>
      </c>
      <c r="E11" s="20" t="s">
        <v>13</v>
      </c>
      <c r="F11" s="18"/>
      <c r="G11" s="3"/>
      <c r="H11" s="10"/>
      <c r="I11" s="10"/>
      <c r="J11" s="10"/>
      <c r="K11" s="10"/>
      <c r="L11" s="10"/>
      <c r="M11" s="10"/>
      <c r="N11" s="10"/>
      <c r="O11" s="1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16" t="s">
        <v>14</v>
      </c>
      <c r="B12" s="17" t="s">
        <v>15</v>
      </c>
      <c r="C12" s="18"/>
      <c r="D12" s="19" t="s">
        <v>13</v>
      </c>
      <c r="E12" s="20" t="s">
        <v>13</v>
      </c>
      <c r="F12" s="18"/>
      <c r="G12" s="3"/>
      <c r="H12" s="10"/>
      <c r="I12" s="10"/>
      <c r="J12" s="10"/>
      <c r="K12" s="10"/>
      <c r="L12" s="10"/>
      <c r="M12" s="10"/>
      <c r="N12" s="10"/>
      <c r="O12" s="1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16" t="s">
        <v>16</v>
      </c>
      <c r="B13" s="17" t="s">
        <v>17</v>
      </c>
      <c r="C13" s="18"/>
      <c r="D13" s="19" t="s">
        <v>13</v>
      </c>
      <c r="E13" s="20" t="s">
        <v>13</v>
      </c>
      <c r="F13" s="18"/>
      <c r="G13" s="3"/>
      <c r="H13" s="10"/>
      <c r="I13" s="10"/>
      <c r="J13" s="10"/>
      <c r="K13" s="10"/>
      <c r="L13" s="10"/>
      <c r="M13" s="10"/>
      <c r="N13" s="10"/>
      <c r="O13" s="1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16" t="s">
        <v>18</v>
      </c>
      <c r="B14" s="17" t="s">
        <v>19</v>
      </c>
      <c r="C14" s="18"/>
      <c r="D14" s="19" t="s">
        <v>13</v>
      </c>
      <c r="E14" s="20" t="s">
        <v>13</v>
      </c>
      <c r="F14" s="18"/>
      <c r="G14" s="3"/>
      <c r="H14" s="10"/>
      <c r="I14" s="10"/>
      <c r="J14" s="10"/>
      <c r="K14" s="10"/>
      <c r="L14" s="10"/>
      <c r="M14" s="10"/>
      <c r="N14" s="10"/>
      <c r="O14" s="1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16" t="s">
        <v>20</v>
      </c>
      <c r="B15" s="17" t="s">
        <v>21</v>
      </c>
      <c r="C15" s="18"/>
      <c r="D15" s="19" t="s">
        <v>13</v>
      </c>
      <c r="E15" s="20" t="s">
        <v>13</v>
      </c>
      <c r="F15" s="18"/>
      <c r="G15" s="3"/>
      <c r="H15" s="10"/>
      <c r="I15" s="10"/>
      <c r="J15" s="10"/>
      <c r="K15" s="10"/>
      <c r="L15" s="10"/>
      <c r="M15" s="10"/>
      <c r="N15" s="10"/>
      <c r="O15" s="1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16" t="s">
        <v>22</v>
      </c>
      <c r="B16" s="17" t="s">
        <v>23</v>
      </c>
      <c r="C16" s="18"/>
      <c r="D16" s="19" t="s">
        <v>13</v>
      </c>
      <c r="E16" s="20" t="s">
        <v>13</v>
      </c>
      <c r="F16" s="18"/>
      <c r="G16" s="3"/>
      <c r="H16" s="10"/>
      <c r="I16" s="10"/>
      <c r="J16" s="10"/>
      <c r="K16" s="10"/>
      <c r="L16" s="10"/>
      <c r="M16" s="10"/>
      <c r="N16" s="10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16" t="s">
        <v>24</v>
      </c>
      <c r="B17" s="100" t="s">
        <v>216</v>
      </c>
      <c r="C17" s="21"/>
      <c r="D17" s="19" t="s">
        <v>13</v>
      </c>
      <c r="E17" s="20" t="s">
        <v>13</v>
      </c>
      <c r="F17" s="18"/>
      <c r="G17" s="3"/>
      <c r="H17" s="10"/>
      <c r="I17" s="10"/>
      <c r="J17" s="10"/>
      <c r="K17" s="10"/>
      <c r="L17" s="10"/>
      <c r="M17" s="10"/>
      <c r="N17" s="10"/>
      <c r="O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16" t="s">
        <v>25</v>
      </c>
      <c r="B18" s="17" t="s">
        <v>26</v>
      </c>
      <c r="C18" s="18"/>
      <c r="D18" s="19" t="s">
        <v>13</v>
      </c>
      <c r="E18" s="20" t="s">
        <v>13</v>
      </c>
      <c r="F18" s="18"/>
      <c r="G18" s="3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16" t="s">
        <v>27</v>
      </c>
      <c r="B19" s="17" t="s">
        <v>28</v>
      </c>
      <c r="C19" s="18"/>
      <c r="D19" s="19" t="s">
        <v>13</v>
      </c>
      <c r="E19" s="20" t="s">
        <v>13</v>
      </c>
      <c r="F19" s="18"/>
      <c r="G19" s="3"/>
      <c r="H19" s="10"/>
      <c r="I19" s="10"/>
      <c r="J19" s="10"/>
      <c r="K19" s="10"/>
      <c r="L19" s="10"/>
      <c r="M19" s="10"/>
      <c r="N19" s="10"/>
      <c r="O19" s="1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16" t="s">
        <v>29</v>
      </c>
      <c r="B20" s="17" t="s">
        <v>30</v>
      </c>
      <c r="C20" s="18"/>
      <c r="D20" s="19" t="s">
        <v>13</v>
      </c>
      <c r="E20" s="20" t="s">
        <v>13</v>
      </c>
      <c r="F20" s="18"/>
      <c r="G20" s="3"/>
      <c r="H20" s="10"/>
      <c r="I20" s="10"/>
      <c r="J20" s="10"/>
      <c r="K20" s="10"/>
      <c r="L20" s="10"/>
      <c r="M20" s="10"/>
      <c r="N20" s="10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7" customHeight="1">
      <c r="A21" s="12" t="s">
        <v>31</v>
      </c>
      <c r="B21" s="103" t="s">
        <v>32</v>
      </c>
      <c r="C21" s="104"/>
      <c r="D21" s="104"/>
      <c r="E21" s="104"/>
      <c r="F21" s="102"/>
      <c r="G21" s="13"/>
      <c r="H21" s="14"/>
      <c r="I21" s="14"/>
      <c r="J21" s="14"/>
      <c r="K21" s="14"/>
      <c r="L21" s="14"/>
      <c r="M21" s="14"/>
      <c r="N21" s="14"/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6.25" customHeight="1">
      <c r="A22" s="22" t="s">
        <v>33</v>
      </c>
      <c r="B22" s="115" t="s">
        <v>34</v>
      </c>
      <c r="C22" s="104"/>
      <c r="D22" s="104"/>
      <c r="E22" s="104"/>
      <c r="F22" s="102"/>
      <c r="G22" s="23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39.75" customHeight="1">
      <c r="A23" s="26"/>
      <c r="B23" s="17" t="s">
        <v>35</v>
      </c>
      <c r="C23" s="27"/>
      <c r="D23" s="28"/>
      <c r="E23" s="28"/>
      <c r="F23" s="29"/>
      <c r="G23" s="3"/>
      <c r="H23" s="10"/>
      <c r="I23" s="10"/>
      <c r="J23" s="10"/>
      <c r="K23" s="10"/>
      <c r="L23" s="10"/>
      <c r="M23" s="10"/>
      <c r="N23" s="10"/>
      <c r="O23" s="1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30"/>
      <c r="B24" s="31" t="s">
        <v>36</v>
      </c>
      <c r="C24" s="32"/>
      <c r="D24" s="19">
        <v>2500</v>
      </c>
      <c r="E24" s="20">
        <f t="shared" ref="E24:E30" si="0">IF(C24="Yes",D24, 0)</f>
        <v>0</v>
      </c>
      <c r="F24" s="18"/>
      <c r="G24" s="3"/>
      <c r="H24" s="10"/>
      <c r="I24" s="10"/>
      <c r="J24" s="10"/>
      <c r="K24" s="10"/>
      <c r="L24" s="10"/>
      <c r="M24" s="10"/>
      <c r="N24" s="10"/>
      <c r="O24" s="1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3.5" customHeight="1">
      <c r="A25" s="30"/>
      <c r="B25" s="31" t="s">
        <v>37</v>
      </c>
      <c r="C25" s="18"/>
      <c r="D25" s="19">
        <v>2500</v>
      </c>
      <c r="E25" s="20">
        <f t="shared" si="0"/>
        <v>0</v>
      </c>
      <c r="F25" s="18"/>
      <c r="G25" s="3"/>
      <c r="H25" s="10"/>
      <c r="I25" s="10"/>
      <c r="J25" s="10"/>
      <c r="K25" s="10"/>
      <c r="L25" s="10"/>
      <c r="M25" s="10"/>
      <c r="N25" s="10"/>
      <c r="O25" s="1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5" customHeight="1">
      <c r="A26" s="30"/>
      <c r="B26" s="31" t="s">
        <v>38</v>
      </c>
      <c r="C26" s="18"/>
      <c r="D26" s="19">
        <v>2500</v>
      </c>
      <c r="E26" s="20">
        <f t="shared" si="0"/>
        <v>0</v>
      </c>
      <c r="F26" s="18"/>
      <c r="G26" s="3"/>
      <c r="H26" s="10"/>
      <c r="I26" s="10"/>
      <c r="J26" s="10"/>
      <c r="K26" s="10"/>
      <c r="L26" s="10"/>
      <c r="M26" s="10"/>
      <c r="N26" s="10"/>
      <c r="O26" s="10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3.5" customHeight="1">
      <c r="A27" s="30"/>
      <c r="B27" s="31" t="s">
        <v>39</v>
      </c>
      <c r="C27" s="18"/>
      <c r="D27" s="19">
        <v>2500</v>
      </c>
      <c r="E27" s="20">
        <f t="shared" si="0"/>
        <v>0</v>
      </c>
      <c r="F27" s="18"/>
      <c r="G27" s="3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3.5" customHeight="1">
      <c r="A28" s="30"/>
      <c r="B28" s="31" t="s">
        <v>40</v>
      </c>
      <c r="C28" s="18"/>
      <c r="D28" s="19">
        <v>2500</v>
      </c>
      <c r="E28" s="20">
        <f t="shared" si="0"/>
        <v>0</v>
      </c>
      <c r="F28" s="18"/>
      <c r="G28" s="3"/>
      <c r="H28" s="10"/>
      <c r="I28" s="10"/>
      <c r="J28" s="10"/>
      <c r="K28" s="10"/>
      <c r="L28" s="10"/>
      <c r="M28" s="10"/>
      <c r="N28" s="10"/>
      <c r="O28" s="1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3.5" customHeight="1">
      <c r="A29" s="30"/>
      <c r="B29" s="31" t="s">
        <v>41</v>
      </c>
      <c r="C29" s="18"/>
      <c r="D29" s="19">
        <v>2500</v>
      </c>
      <c r="E29" s="20">
        <f t="shared" si="0"/>
        <v>0</v>
      </c>
      <c r="F29" s="18"/>
      <c r="G29" s="3"/>
      <c r="H29" s="10"/>
      <c r="I29" s="10"/>
      <c r="J29" s="10"/>
      <c r="K29" s="10"/>
      <c r="L29" s="10"/>
      <c r="M29" s="10"/>
      <c r="N29" s="10"/>
      <c r="O29" s="1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3.5" customHeight="1">
      <c r="A30" s="30"/>
      <c r="B30" s="31" t="s">
        <v>42</v>
      </c>
      <c r="C30" s="18"/>
      <c r="D30" s="19">
        <v>2500</v>
      </c>
      <c r="E30" s="20">
        <f t="shared" si="0"/>
        <v>0</v>
      </c>
      <c r="F30" s="18"/>
      <c r="G30" s="3"/>
      <c r="H30" s="10"/>
      <c r="I30" s="10"/>
      <c r="J30" s="10"/>
      <c r="K30" s="10"/>
      <c r="L30" s="10"/>
      <c r="M30" s="10"/>
      <c r="N30" s="10"/>
      <c r="O30" s="1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4" customHeight="1">
      <c r="A31" s="30"/>
      <c r="B31" s="33" t="s">
        <v>43</v>
      </c>
      <c r="C31" s="101"/>
      <c r="D31" s="102"/>
      <c r="E31" s="34">
        <f>SUM(E24:E27,E28:E29,E30)</f>
        <v>0</v>
      </c>
      <c r="F31" s="35"/>
      <c r="G31" s="36"/>
      <c r="H31" s="10"/>
      <c r="I31" s="10"/>
      <c r="J31" s="10"/>
      <c r="K31" s="10"/>
      <c r="L31" s="10"/>
      <c r="M31" s="10"/>
      <c r="N31" s="10"/>
      <c r="O31" s="1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8.5" customHeight="1">
      <c r="A32" s="37" t="s">
        <v>44</v>
      </c>
      <c r="B32" s="115" t="s">
        <v>45</v>
      </c>
      <c r="C32" s="104"/>
      <c r="D32" s="104"/>
      <c r="E32" s="104"/>
      <c r="F32" s="102"/>
      <c r="G32" s="38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58.5" customHeight="1">
      <c r="A33" s="30"/>
      <c r="B33" s="39" t="s">
        <v>46</v>
      </c>
      <c r="C33" s="40"/>
      <c r="D33" s="41"/>
      <c r="E33" s="42"/>
      <c r="F33" s="43"/>
      <c r="G33" s="44"/>
      <c r="H33" s="10"/>
      <c r="I33" s="10"/>
      <c r="J33" s="10"/>
      <c r="K33" s="10"/>
      <c r="L33" s="10"/>
      <c r="M33" s="10"/>
      <c r="N33" s="10"/>
      <c r="O33" s="1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9.5" customHeight="1">
      <c r="A34" s="30"/>
      <c r="B34" s="39" t="s">
        <v>47</v>
      </c>
      <c r="C34" s="40"/>
      <c r="D34" s="41"/>
      <c r="E34" s="42"/>
      <c r="F34" s="43"/>
      <c r="G34" s="44"/>
      <c r="H34" s="10"/>
      <c r="I34" s="10"/>
      <c r="J34" s="10"/>
      <c r="K34" s="10"/>
      <c r="L34" s="10"/>
      <c r="M34" s="10"/>
      <c r="N34" s="10"/>
      <c r="O34" s="10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3.5" customHeight="1">
      <c r="A35" s="30"/>
      <c r="B35" s="31" t="s">
        <v>48</v>
      </c>
      <c r="C35" s="32"/>
      <c r="D35" s="45">
        <v>500</v>
      </c>
      <c r="E35" s="20">
        <f>IF(SUM(E36:E37)=0,IF(C35="Yes",D35,0),0)</f>
        <v>0</v>
      </c>
      <c r="F35" s="46"/>
      <c r="G35" s="44"/>
      <c r="H35" s="10"/>
      <c r="I35" s="10"/>
      <c r="J35" s="10"/>
      <c r="K35" s="10"/>
      <c r="L35" s="10"/>
      <c r="M35" s="10"/>
      <c r="N35" s="10"/>
      <c r="O35" s="1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3.5" customHeight="1">
      <c r="A36" s="30"/>
      <c r="B36" s="31" t="s">
        <v>49</v>
      </c>
      <c r="C36" s="18"/>
      <c r="D36" s="45">
        <v>1000</v>
      </c>
      <c r="E36" s="20">
        <f>IF(E37=0,IF(C36="Yes",D36,0),0)</f>
        <v>0</v>
      </c>
      <c r="F36" s="46"/>
      <c r="G36" s="44"/>
      <c r="H36" s="10"/>
      <c r="I36" s="10"/>
      <c r="J36" s="10"/>
      <c r="K36" s="10"/>
      <c r="L36" s="10"/>
      <c r="M36" s="10"/>
      <c r="N36" s="10"/>
      <c r="O36" s="1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3.5" customHeight="1">
      <c r="A37" s="30"/>
      <c r="B37" s="31" t="s">
        <v>50</v>
      </c>
      <c r="C37" s="47"/>
      <c r="D37" s="45">
        <v>1500</v>
      </c>
      <c r="E37" s="20">
        <f>IF(C37="Yes",D37, 0)</f>
        <v>0</v>
      </c>
      <c r="F37" s="48"/>
      <c r="G37" s="44"/>
      <c r="H37" s="10"/>
      <c r="I37" s="10"/>
      <c r="J37" s="10"/>
      <c r="K37" s="10"/>
      <c r="L37" s="10"/>
      <c r="M37" s="10"/>
      <c r="N37" s="10"/>
      <c r="O37" s="1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31" customHeight="1">
      <c r="A38" s="30"/>
      <c r="B38" s="39" t="s">
        <v>51</v>
      </c>
      <c r="C38" s="40"/>
      <c r="D38" s="41"/>
      <c r="E38" s="42"/>
      <c r="F38" s="43"/>
      <c r="G38" s="44"/>
      <c r="H38" s="10"/>
      <c r="I38" s="10"/>
      <c r="J38" s="10"/>
      <c r="K38" s="10"/>
      <c r="L38" s="10"/>
      <c r="M38" s="10"/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3.5" customHeight="1">
      <c r="A39" s="30"/>
      <c r="B39" s="31" t="s">
        <v>48</v>
      </c>
      <c r="C39" s="18"/>
      <c r="D39" s="45">
        <v>500</v>
      </c>
      <c r="E39" s="20">
        <f>IF(SUM(E40:E41)=0,IF(C39="Yes",D39,0),0)</f>
        <v>0</v>
      </c>
      <c r="F39" s="46"/>
      <c r="G39" s="44"/>
      <c r="H39" s="10"/>
      <c r="I39" s="10"/>
      <c r="J39" s="10"/>
      <c r="K39" s="10"/>
      <c r="L39" s="10"/>
      <c r="M39" s="10"/>
      <c r="N39" s="10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3.5" customHeight="1">
      <c r="A40" s="30"/>
      <c r="B40" s="31" t="s">
        <v>49</v>
      </c>
      <c r="C40" s="18"/>
      <c r="D40" s="45">
        <v>1000</v>
      </c>
      <c r="E40" s="20">
        <f>IF(E41=0,IF(C40="Yes",D40,0),0)</f>
        <v>0</v>
      </c>
      <c r="F40" s="46"/>
      <c r="G40" s="44"/>
      <c r="H40" s="10"/>
      <c r="I40" s="10"/>
      <c r="J40" s="10"/>
      <c r="K40" s="10"/>
      <c r="L40" s="10"/>
      <c r="M40" s="10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3.5" customHeight="1">
      <c r="A41" s="30"/>
      <c r="B41" s="31" t="s">
        <v>50</v>
      </c>
      <c r="C41" s="47"/>
      <c r="D41" s="45">
        <v>1500</v>
      </c>
      <c r="E41" s="20">
        <f>IF(C41="Yes",D41, 0)</f>
        <v>0</v>
      </c>
      <c r="F41" s="46"/>
      <c r="G41" s="44"/>
      <c r="H41" s="10"/>
      <c r="I41" s="10"/>
      <c r="J41" s="10"/>
      <c r="K41" s="10"/>
      <c r="L41" s="10"/>
      <c r="M41" s="10"/>
      <c r="N41" s="10"/>
      <c r="O41" s="10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9" customHeight="1">
      <c r="A42" s="30"/>
      <c r="B42" s="39" t="s">
        <v>52</v>
      </c>
      <c r="C42" s="40"/>
      <c r="D42" s="41"/>
      <c r="E42" s="42"/>
      <c r="F42" s="43"/>
      <c r="G42" s="44"/>
      <c r="H42" s="10"/>
      <c r="I42" s="10"/>
      <c r="J42" s="10"/>
      <c r="K42" s="10"/>
      <c r="L42" s="10"/>
      <c r="M42" s="10"/>
      <c r="N42" s="10"/>
      <c r="O42" s="10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3.5" customHeight="1">
      <c r="A43" s="30"/>
      <c r="B43" s="31" t="s">
        <v>48</v>
      </c>
      <c r="C43" s="18"/>
      <c r="D43" s="45">
        <v>500</v>
      </c>
      <c r="E43" s="20">
        <f>IF(SUM(E44:E45)=0,IF(C43="Yes",D43,0),0)</f>
        <v>0</v>
      </c>
      <c r="F43" s="46"/>
      <c r="G43" s="44"/>
      <c r="H43" s="10"/>
      <c r="I43" s="10"/>
      <c r="J43" s="10"/>
      <c r="K43" s="10"/>
      <c r="L43" s="10"/>
      <c r="M43" s="10"/>
      <c r="N43" s="10"/>
      <c r="O43" s="1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3.5" customHeight="1">
      <c r="A44" s="30"/>
      <c r="B44" s="31" t="s">
        <v>49</v>
      </c>
      <c r="C44" s="18"/>
      <c r="D44" s="45">
        <v>1000</v>
      </c>
      <c r="E44" s="20">
        <f>IF(E45=0,IF(C44="Yes",D44,0),0)</f>
        <v>0</v>
      </c>
      <c r="F44" s="46"/>
      <c r="G44" s="44"/>
      <c r="H44" s="10"/>
      <c r="I44" s="10"/>
      <c r="J44" s="10"/>
      <c r="K44" s="10"/>
      <c r="L44" s="10"/>
      <c r="M44" s="10"/>
      <c r="N44" s="10"/>
      <c r="O44" s="10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3.5" customHeight="1">
      <c r="A45" s="30"/>
      <c r="B45" s="31" t="s">
        <v>50</v>
      </c>
      <c r="C45" s="47"/>
      <c r="D45" s="45">
        <v>1500</v>
      </c>
      <c r="E45" s="20">
        <f>IF(C45="Yes",D45, 0)</f>
        <v>0</v>
      </c>
      <c r="F45" s="46"/>
      <c r="G45" s="44"/>
      <c r="H45" s="10"/>
      <c r="I45" s="10"/>
      <c r="J45" s="10"/>
      <c r="K45" s="10"/>
      <c r="L45" s="10"/>
      <c r="M45" s="10"/>
      <c r="N45" s="10"/>
      <c r="O45" s="10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5.5" customHeight="1">
      <c r="A46" s="30"/>
      <c r="B46" s="39" t="s">
        <v>53</v>
      </c>
      <c r="C46" s="40"/>
      <c r="D46" s="41"/>
      <c r="E46" s="42"/>
      <c r="F46" s="43"/>
      <c r="G46" s="44"/>
      <c r="H46" s="10"/>
      <c r="I46" s="10"/>
      <c r="J46" s="10"/>
      <c r="K46" s="10"/>
      <c r="L46" s="10"/>
      <c r="M46" s="10"/>
      <c r="N46" s="10"/>
      <c r="O46" s="1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3.5" customHeight="1">
      <c r="A47" s="30"/>
      <c r="B47" s="31" t="s">
        <v>48</v>
      </c>
      <c r="C47" s="18"/>
      <c r="D47" s="45">
        <v>500</v>
      </c>
      <c r="E47" s="20">
        <f>IF(SUM(E48:E49)=0,IF(C47="Yes",D47,0),0)</f>
        <v>0</v>
      </c>
      <c r="F47" s="46"/>
      <c r="G47" s="44"/>
      <c r="H47" s="10"/>
      <c r="I47" s="10"/>
      <c r="J47" s="10"/>
      <c r="K47" s="10"/>
      <c r="L47" s="10"/>
      <c r="M47" s="10"/>
      <c r="N47" s="10"/>
      <c r="O47" s="1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3.5" customHeight="1">
      <c r="A48" s="30"/>
      <c r="B48" s="31" t="s">
        <v>49</v>
      </c>
      <c r="C48" s="18"/>
      <c r="D48" s="45">
        <v>1000</v>
      </c>
      <c r="E48" s="20">
        <f>IF(E49=0,IF(C48="Yes",D48,0),0)</f>
        <v>0</v>
      </c>
      <c r="F48" s="46"/>
      <c r="G48" s="44"/>
      <c r="H48" s="10"/>
      <c r="I48" s="10"/>
      <c r="J48" s="10"/>
      <c r="K48" s="10"/>
      <c r="L48" s="10"/>
      <c r="M48" s="10"/>
      <c r="N48" s="10"/>
      <c r="O48" s="1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3.5" customHeight="1">
      <c r="A49" s="30"/>
      <c r="B49" s="31" t="s">
        <v>50</v>
      </c>
      <c r="C49" s="47"/>
      <c r="D49" s="45">
        <v>1500</v>
      </c>
      <c r="E49" s="20">
        <f>IF(C49="Yes",D49, 0)</f>
        <v>0</v>
      </c>
      <c r="F49" s="46"/>
      <c r="G49" s="44"/>
      <c r="H49" s="10"/>
      <c r="I49" s="10"/>
      <c r="J49" s="10"/>
      <c r="K49" s="10"/>
      <c r="L49" s="10"/>
      <c r="M49" s="10"/>
      <c r="N49" s="10"/>
      <c r="O49" s="10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8" customHeight="1">
      <c r="A50" s="30"/>
      <c r="B50" s="39" t="s">
        <v>54</v>
      </c>
      <c r="C50" s="40"/>
      <c r="D50" s="41"/>
      <c r="E50" s="42"/>
      <c r="F50" s="43"/>
      <c r="G50" s="44"/>
      <c r="H50" s="10"/>
      <c r="I50" s="10"/>
      <c r="J50" s="10"/>
      <c r="K50" s="10"/>
      <c r="L50" s="10"/>
      <c r="M50" s="10"/>
      <c r="N50" s="10"/>
      <c r="O50" s="10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3.5" customHeight="1">
      <c r="A51" s="30"/>
      <c r="B51" s="31" t="s">
        <v>48</v>
      </c>
      <c r="C51" s="18"/>
      <c r="D51" s="45">
        <v>500</v>
      </c>
      <c r="E51" s="20">
        <f>IF(SUM(E52:E53)=0,IF(C51="Yes",D51,0),0)</f>
        <v>0</v>
      </c>
      <c r="F51" s="46"/>
      <c r="G51" s="44"/>
      <c r="H51" s="10"/>
      <c r="I51" s="10"/>
      <c r="J51" s="10"/>
      <c r="K51" s="10"/>
      <c r="L51" s="10"/>
      <c r="M51" s="10"/>
      <c r="N51" s="10"/>
      <c r="O51" s="10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3.5" customHeight="1">
      <c r="A52" s="30"/>
      <c r="B52" s="31" t="s">
        <v>49</v>
      </c>
      <c r="C52" s="18"/>
      <c r="D52" s="45">
        <v>1000</v>
      </c>
      <c r="E52" s="20">
        <f>IF(E53=0,IF(C52="Yes",D52,0),0)</f>
        <v>0</v>
      </c>
      <c r="F52" s="46"/>
      <c r="G52" s="44"/>
      <c r="H52" s="10"/>
      <c r="I52" s="10"/>
      <c r="J52" s="10"/>
      <c r="K52" s="10"/>
      <c r="L52" s="10"/>
      <c r="M52" s="10"/>
      <c r="N52" s="10"/>
      <c r="O52" s="1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3.5" customHeight="1">
      <c r="A53" s="30"/>
      <c r="B53" s="31" t="s">
        <v>50</v>
      </c>
      <c r="C53" s="47"/>
      <c r="D53" s="45">
        <v>1500</v>
      </c>
      <c r="E53" s="20">
        <f>IF(C53="Yes",D53, 0)</f>
        <v>0</v>
      </c>
      <c r="F53" s="46"/>
      <c r="G53" s="44"/>
      <c r="H53" s="10"/>
      <c r="I53" s="10"/>
      <c r="J53" s="10"/>
      <c r="K53" s="10"/>
      <c r="L53" s="10"/>
      <c r="M53" s="10"/>
      <c r="N53" s="10"/>
      <c r="O53" s="10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6.5" customHeight="1">
      <c r="A54" s="30"/>
      <c r="B54" s="39" t="s">
        <v>55</v>
      </c>
      <c r="C54" s="40"/>
      <c r="D54" s="41"/>
      <c r="E54" s="42"/>
      <c r="F54" s="43"/>
      <c r="G54" s="44"/>
      <c r="H54" s="10"/>
      <c r="I54" s="10"/>
      <c r="J54" s="10"/>
      <c r="K54" s="10"/>
      <c r="L54" s="10"/>
      <c r="M54" s="10"/>
      <c r="N54" s="10"/>
      <c r="O54" s="1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3.5" customHeight="1">
      <c r="A55" s="30"/>
      <c r="B55" s="31" t="s">
        <v>48</v>
      </c>
      <c r="C55" s="18"/>
      <c r="D55" s="45">
        <v>500</v>
      </c>
      <c r="E55" s="20">
        <f>IF(SUM(E56:E57)=0,IF(C55="Yes",D55,0),0)</f>
        <v>0</v>
      </c>
      <c r="F55" s="46"/>
      <c r="G55" s="44"/>
      <c r="H55" s="10"/>
      <c r="I55" s="10"/>
      <c r="J55" s="10"/>
      <c r="K55" s="10"/>
      <c r="L55" s="10"/>
      <c r="M55" s="10"/>
      <c r="N55" s="10"/>
      <c r="O55" s="1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3.5" customHeight="1">
      <c r="A56" s="30"/>
      <c r="B56" s="31" t="s">
        <v>49</v>
      </c>
      <c r="C56" s="18"/>
      <c r="D56" s="45">
        <v>1000</v>
      </c>
      <c r="E56" s="20">
        <f>IF(E57=0,IF(C56="Yes",D56,0),0)</f>
        <v>0</v>
      </c>
      <c r="F56" s="46"/>
      <c r="G56" s="44"/>
      <c r="H56" s="10"/>
      <c r="I56" s="10"/>
      <c r="J56" s="10"/>
      <c r="K56" s="10"/>
      <c r="L56" s="10"/>
      <c r="M56" s="10"/>
      <c r="N56" s="10"/>
      <c r="O56" s="10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3.5" customHeight="1">
      <c r="A57" s="30"/>
      <c r="B57" s="31" t="s">
        <v>50</v>
      </c>
      <c r="C57" s="47"/>
      <c r="D57" s="45">
        <v>1500</v>
      </c>
      <c r="E57" s="20">
        <f>IF(C57="Yes",D57, 0)</f>
        <v>0</v>
      </c>
      <c r="F57" s="46"/>
      <c r="G57" s="44"/>
      <c r="H57" s="10"/>
      <c r="I57" s="10"/>
      <c r="J57" s="10"/>
      <c r="K57" s="10"/>
      <c r="L57" s="10"/>
      <c r="M57" s="10"/>
      <c r="N57" s="10"/>
      <c r="O57" s="1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5" customHeight="1">
      <c r="A58" s="30"/>
      <c r="B58" s="39" t="s">
        <v>56</v>
      </c>
      <c r="C58" s="40"/>
      <c r="D58" s="41"/>
      <c r="E58" s="42"/>
      <c r="F58" s="43"/>
      <c r="G58" s="44"/>
      <c r="H58" s="10"/>
      <c r="I58" s="10"/>
      <c r="J58" s="10"/>
      <c r="K58" s="10"/>
      <c r="L58" s="10"/>
      <c r="M58" s="10"/>
      <c r="N58" s="10"/>
      <c r="O58" s="1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3.5" customHeight="1">
      <c r="A59" s="30"/>
      <c r="B59" s="31" t="s">
        <v>48</v>
      </c>
      <c r="C59" s="18"/>
      <c r="D59" s="45">
        <v>500</v>
      </c>
      <c r="E59" s="20">
        <f>IF(SUM(E60:E61)=0,IF(C59="Yes",D59,0),0)</f>
        <v>0</v>
      </c>
      <c r="F59" s="46"/>
      <c r="G59" s="3"/>
      <c r="H59" s="10"/>
      <c r="I59" s="10"/>
      <c r="J59" s="10"/>
      <c r="K59" s="10"/>
      <c r="L59" s="10"/>
      <c r="M59" s="10"/>
      <c r="N59" s="10"/>
      <c r="O59" s="10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3.5" customHeight="1">
      <c r="A60" s="30"/>
      <c r="B60" s="31" t="s">
        <v>49</v>
      </c>
      <c r="C60" s="18"/>
      <c r="D60" s="45">
        <v>1000</v>
      </c>
      <c r="E60" s="20">
        <f>IF(E61=0,IF(C60="Yes",D60,0),0)</f>
        <v>0</v>
      </c>
      <c r="F60" s="46"/>
      <c r="G60" s="3"/>
      <c r="H60" s="10"/>
      <c r="I60" s="10"/>
      <c r="J60" s="10"/>
      <c r="K60" s="10"/>
      <c r="L60" s="10"/>
      <c r="M60" s="10"/>
      <c r="N60" s="10"/>
      <c r="O60" s="10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3.5" customHeight="1">
      <c r="A61" s="30"/>
      <c r="B61" s="31" t="s">
        <v>50</v>
      </c>
      <c r="C61" s="47"/>
      <c r="D61" s="45">
        <v>1500</v>
      </c>
      <c r="E61" s="20">
        <f>IF(C61="Yes",D61, 0)</f>
        <v>0</v>
      </c>
      <c r="F61" s="46"/>
      <c r="G61" s="3"/>
      <c r="H61" s="10"/>
      <c r="I61" s="10"/>
      <c r="J61" s="10"/>
      <c r="K61" s="10"/>
      <c r="L61" s="10"/>
      <c r="M61" s="10"/>
      <c r="N61" s="10"/>
      <c r="O61" s="10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3.5" customHeight="1">
      <c r="A62" s="30"/>
      <c r="B62" s="33" t="s">
        <v>57</v>
      </c>
      <c r="C62" s="101"/>
      <c r="D62" s="102"/>
      <c r="E62" s="34">
        <f>SUM(E59:E61,E55:E57,E51:E53,E47:E49,E43:E45,E39:E41,E35:E37)</f>
        <v>0</v>
      </c>
      <c r="F62" s="35"/>
      <c r="G62" s="3"/>
      <c r="H62" s="10"/>
      <c r="I62" s="10"/>
      <c r="J62" s="10"/>
      <c r="K62" s="10"/>
      <c r="L62" s="10"/>
      <c r="M62" s="10"/>
      <c r="N62" s="10"/>
      <c r="O62" s="10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5">
      <c r="A63" s="37" t="s">
        <v>58</v>
      </c>
      <c r="B63" s="115" t="s">
        <v>59</v>
      </c>
      <c r="C63" s="104"/>
      <c r="D63" s="104"/>
      <c r="E63" s="116"/>
      <c r="F63" s="49"/>
      <c r="G63" s="3"/>
      <c r="H63" s="10"/>
      <c r="I63" s="10"/>
      <c r="J63" s="10"/>
      <c r="K63" s="10"/>
      <c r="L63" s="10"/>
      <c r="M63" s="10"/>
      <c r="N63" s="10"/>
      <c r="O63" s="10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55.5" customHeight="1">
      <c r="A64" s="30"/>
      <c r="B64" s="50" t="s">
        <v>60</v>
      </c>
      <c r="C64" s="108"/>
      <c r="D64" s="104"/>
      <c r="E64" s="104"/>
      <c r="F64" s="102"/>
      <c r="G64" s="44"/>
      <c r="H64" s="10"/>
      <c r="I64" s="10"/>
      <c r="J64" s="10"/>
      <c r="K64" s="10"/>
      <c r="L64" s="10"/>
      <c r="M64" s="10"/>
      <c r="N64" s="10"/>
      <c r="O64" s="10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6">
      <c r="A65" s="30"/>
      <c r="B65" s="31" t="s">
        <v>61</v>
      </c>
      <c r="C65" s="18"/>
      <c r="D65" s="19">
        <v>500</v>
      </c>
      <c r="E65" s="20">
        <f t="shared" ref="E65:E71" si="1">IF(C65="Yes", D65, 0)</f>
        <v>0</v>
      </c>
      <c r="F65" s="18"/>
      <c r="G65" s="3"/>
      <c r="H65" s="10"/>
      <c r="I65" s="10"/>
      <c r="J65" s="10"/>
      <c r="K65" s="10"/>
      <c r="L65" s="10"/>
      <c r="M65" s="10"/>
      <c r="N65" s="10"/>
      <c r="O65" s="10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6">
      <c r="A66" s="30"/>
      <c r="B66" s="31" t="s">
        <v>62</v>
      </c>
      <c r="C66" s="18"/>
      <c r="D66" s="19">
        <v>500</v>
      </c>
      <c r="E66" s="20">
        <f t="shared" si="1"/>
        <v>0</v>
      </c>
      <c r="F66" s="18"/>
      <c r="G66" s="3"/>
      <c r="H66" s="10"/>
      <c r="I66" s="10"/>
      <c r="J66" s="10"/>
      <c r="K66" s="10"/>
      <c r="L66" s="10"/>
      <c r="M66" s="10"/>
      <c r="N66" s="10"/>
      <c r="O66" s="1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6">
      <c r="A67" s="30"/>
      <c r="B67" s="31" t="s">
        <v>63</v>
      </c>
      <c r="C67" s="18"/>
      <c r="D67" s="19">
        <v>500</v>
      </c>
      <c r="E67" s="20">
        <f t="shared" si="1"/>
        <v>0</v>
      </c>
      <c r="F67" s="18"/>
      <c r="G67" s="3"/>
      <c r="H67" s="10"/>
      <c r="I67" s="10"/>
      <c r="J67" s="10"/>
      <c r="K67" s="10"/>
      <c r="L67" s="10"/>
      <c r="M67" s="10"/>
      <c r="N67" s="10"/>
      <c r="O67" s="10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6">
      <c r="A68" s="30"/>
      <c r="B68" s="31" t="s">
        <v>64</v>
      </c>
      <c r="C68" s="18"/>
      <c r="D68" s="19">
        <v>500</v>
      </c>
      <c r="E68" s="20">
        <f t="shared" si="1"/>
        <v>0</v>
      </c>
      <c r="F68" s="18"/>
      <c r="G68" s="3"/>
      <c r="H68" s="10"/>
      <c r="I68" s="10"/>
      <c r="J68" s="10"/>
      <c r="K68" s="10"/>
      <c r="L68" s="10"/>
      <c r="M68" s="10"/>
      <c r="N68" s="10"/>
      <c r="O68" s="10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6">
      <c r="A69" s="30"/>
      <c r="B69" s="31" t="s">
        <v>65</v>
      </c>
      <c r="C69" s="18"/>
      <c r="D69" s="19">
        <v>500</v>
      </c>
      <c r="E69" s="20">
        <f t="shared" si="1"/>
        <v>0</v>
      </c>
      <c r="F69" s="18"/>
      <c r="G69" s="36"/>
      <c r="H69" s="10"/>
      <c r="I69" s="10"/>
      <c r="J69" s="10"/>
      <c r="K69" s="10"/>
      <c r="L69" s="10"/>
      <c r="M69" s="10"/>
      <c r="N69" s="10"/>
      <c r="O69" s="10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6">
      <c r="A70" s="51"/>
      <c r="B70" s="31" t="s">
        <v>66</v>
      </c>
      <c r="C70" s="18"/>
      <c r="D70" s="19">
        <v>500</v>
      </c>
      <c r="E70" s="20">
        <f t="shared" si="1"/>
        <v>0</v>
      </c>
      <c r="F70" s="18"/>
      <c r="G70" s="38"/>
      <c r="H70" s="24"/>
      <c r="I70" s="24"/>
      <c r="J70" s="24"/>
      <c r="K70" s="24"/>
      <c r="L70" s="24"/>
      <c r="M70" s="24"/>
      <c r="N70" s="24"/>
      <c r="O70" s="24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26">
      <c r="A71" s="30"/>
      <c r="B71" s="31" t="s">
        <v>67</v>
      </c>
      <c r="C71" s="18"/>
      <c r="D71" s="19">
        <v>500</v>
      </c>
      <c r="E71" s="20">
        <f t="shared" si="1"/>
        <v>0</v>
      </c>
      <c r="F71" s="18"/>
      <c r="G71" s="3"/>
      <c r="H71" s="10"/>
      <c r="I71" s="10"/>
      <c r="J71" s="10"/>
      <c r="K71" s="10"/>
      <c r="L71" s="10"/>
      <c r="M71" s="10"/>
      <c r="N71" s="10"/>
      <c r="O71" s="10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4.5">
      <c r="A72" s="30"/>
      <c r="B72" s="33" t="s">
        <v>68</v>
      </c>
      <c r="C72" s="101"/>
      <c r="D72" s="102"/>
      <c r="E72" s="34">
        <f>SUM(E65:E71)</f>
        <v>0</v>
      </c>
      <c r="F72" s="35"/>
      <c r="G72" s="3"/>
      <c r="H72" s="10"/>
      <c r="I72" s="10"/>
      <c r="J72" s="10"/>
      <c r="K72" s="10"/>
      <c r="L72" s="10"/>
      <c r="M72" s="10"/>
      <c r="N72" s="10"/>
      <c r="O72" s="10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3.5" customHeight="1">
      <c r="A73" s="37" t="s">
        <v>69</v>
      </c>
      <c r="B73" s="112" t="s">
        <v>70</v>
      </c>
      <c r="C73" s="104"/>
      <c r="D73" s="104"/>
      <c r="E73" s="104"/>
      <c r="F73" s="102"/>
      <c r="G73" s="3"/>
      <c r="H73" s="10"/>
      <c r="I73" s="10"/>
      <c r="J73" s="10"/>
      <c r="K73" s="10"/>
      <c r="L73" s="10"/>
      <c r="M73" s="10"/>
      <c r="N73" s="10"/>
      <c r="O73" s="10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46">
      <c r="A74" s="30"/>
      <c r="B74" s="50" t="s">
        <v>71</v>
      </c>
      <c r="C74" s="108"/>
      <c r="D74" s="104"/>
      <c r="E74" s="104"/>
      <c r="F74" s="102"/>
      <c r="G74" s="3"/>
      <c r="H74" s="10"/>
      <c r="I74" s="10"/>
      <c r="J74" s="10"/>
      <c r="K74" s="10"/>
      <c r="L74" s="10"/>
      <c r="M74" s="10"/>
      <c r="N74" s="10"/>
      <c r="O74" s="10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6">
      <c r="A75" s="30"/>
      <c r="B75" s="31" t="s">
        <v>72</v>
      </c>
      <c r="C75" s="18"/>
      <c r="D75" s="19">
        <v>2000</v>
      </c>
      <c r="E75" s="20">
        <f t="shared" ref="E75:E76" si="2">IF(C75="Yes", D75, 0)</f>
        <v>0</v>
      </c>
      <c r="F75" s="18"/>
      <c r="G75" s="3"/>
      <c r="H75" s="10"/>
      <c r="I75" s="10"/>
      <c r="J75" s="10"/>
      <c r="K75" s="10"/>
      <c r="L75" s="10"/>
      <c r="M75" s="10"/>
      <c r="N75" s="10"/>
      <c r="O75" s="10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6">
      <c r="A76" s="30"/>
      <c r="B76" s="31" t="s">
        <v>73</v>
      </c>
      <c r="C76" s="18"/>
      <c r="D76" s="19">
        <v>2000</v>
      </c>
      <c r="E76" s="20">
        <f t="shared" si="2"/>
        <v>0</v>
      </c>
      <c r="F76" s="18"/>
      <c r="G76" s="3"/>
      <c r="H76" s="10"/>
      <c r="I76" s="10"/>
      <c r="J76" s="10"/>
      <c r="K76" s="10"/>
      <c r="L76" s="10"/>
      <c r="M76" s="10"/>
      <c r="N76" s="10"/>
      <c r="O76" s="10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4.5">
      <c r="A77" s="30"/>
      <c r="B77" s="33" t="s">
        <v>74</v>
      </c>
      <c r="C77" s="101"/>
      <c r="D77" s="102"/>
      <c r="E77" s="34">
        <f>SUM(E75:E76)</f>
        <v>0</v>
      </c>
      <c r="F77" s="35"/>
      <c r="G77" s="3"/>
      <c r="H77" s="10"/>
      <c r="I77" s="10"/>
      <c r="J77" s="10"/>
      <c r="K77" s="10"/>
      <c r="L77" s="10"/>
      <c r="M77" s="10"/>
      <c r="N77" s="10"/>
      <c r="O77" s="10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5">
      <c r="A78" s="37" t="s">
        <v>75</v>
      </c>
      <c r="B78" s="115" t="s">
        <v>76</v>
      </c>
      <c r="C78" s="104"/>
      <c r="D78" s="104"/>
      <c r="E78" s="104"/>
      <c r="F78" s="102"/>
      <c r="G78" s="3"/>
      <c r="H78" s="10"/>
      <c r="I78" s="10"/>
      <c r="J78" s="10"/>
      <c r="K78" s="10"/>
      <c r="L78" s="10"/>
      <c r="M78" s="10"/>
      <c r="N78" s="10"/>
      <c r="O78" s="10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57.5">
      <c r="A79" s="30"/>
      <c r="B79" s="50" t="s">
        <v>77</v>
      </c>
      <c r="C79" s="27"/>
      <c r="D79" s="28"/>
      <c r="E79" s="28"/>
      <c r="F79" s="29"/>
      <c r="G79" s="36"/>
      <c r="H79" s="10"/>
      <c r="I79" s="10"/>
      <c r="J79" s="10"/>
      <c r="K79" s="10"/>
      <c r="L79" s="10"/>
      <c r="M79" s="10"/>
      <c r="N79" s="10"/>
      <c r="O79" s="10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6">
      <c r="A80" s="51"/>
      <c r="B80" s="31" t="s">
        <v>78</v>
      </c>
      <c r="C80" s="18"/>
      <c r="D80" s="19">
        <v>1500</v>
      </c>
      <c r="E80" s="20">
        <f t="shared" ref="E80:E81" si="3">IF(C80="Yes", D80, 0)</f>
        <v>0</v>
      </c>
      <c r="F80" s="18"/>
      <c r="G80" s="38"/>
      <c r="H80" s="24"/>
      <c r="I80" s="24"/>
      <c r="J80" s="24"/>
      <c r="K80" s="24"/>
      <c r="L80" s="24"/>
      <c r="M80" s="24"/>
      <c r="N80" s="24"/>
      <c r="O80" s="24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26">
      <c r="A81" s="30"/>
      <c r="B81" s="31" t="s">
        <v>79</v>
      </c>
      <c r="C81" s="18"/>
      <c r="D81" s="19">
        <v>1500</v>
      </c>
      <c r="E81" s="20">
        <f t="shared" si="3"/>
        <v>0</v>
      </c>
      <c r="F81" s="18"/>
      <c r="G81" s="3"/>
      <c r="H81" s="10"/>
      <c r="I81" s="10"/>
      <c r="J81" s="10"/>
      <c r="K81" s="10"/>
      <c r="L81" s="10"/>
      <c r="M81" s="10"/>
      <c r="N81" s="10"/>
      <c r="O81" s="10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3.5" customHeight="1">
      <c r="A82" s="30"/>
      <c r="B82" s="33" t="s">
        <v>80</v>
      </c>
      <c r="C82" s="101"/>
      <c r="D82" s="102"/>
      <c r="E82" s="34">
        <f>SUM(E80:E81)</f>
        <v>0</v>
      </c>
      <c r="F82" s="35"/>
      <c r="G82" s="3"/>
      <c r="H82" s="10"/>
      <c r="I82" s="10"/>
      <c r="J82" s="10"/>
      <c r="K82" s="10"/>
      <c r="L82" s="10"/>
      <c r="M82" s="10"/>
      <c r="N82" s="10"/>
      <c r="O82" s="10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5">
      <c r="A83" s="37" t="s">
        <v>81</v>
      </c>
      <c r="B83" s="112" t="s">
        <v>82</v>
      </c>
      <c r="C83" s="104"/>
      <c r="D83" s="104"/>
      <c r="E83" s="104"/>
      <c r="F83" s="102"/>
      <c r="G83" s="3"/>
      <c r="H83" s="10"/>
      <c r="I83" s="10"/>
      <c r="J83" s="10"/>
      <c r="K83" s="10"/>
      <c r="L83" s="10"/>
      <c r="M83" s="10"/>
      <c r="N83" s="10"/>
      <c r="O83" s="10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34.5">
      <c r="A84" s="30"/>
      <c r="B84" s="50" t="s">
        <v>83</v>
      </c>
      <c r="C84" s="108"/>
      <c r="D84" s="104"/>
      <c r="E84" s="104"/>
      <c r="F84" s="102"/>
      <c r="G84" s="36"/>
      <c r="H84" s="10"/>
      <c r="I84" s="10"/>
      <c r="J84" s="10"/>
      <c r="K84" s="10"/>
      <c r="L84" s="10"/>
      <c r="M84" s="10"/>
      <c r="N84" s="10"/>
      <c r="O84" s="10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6">
      <c r="A85" s="51"/>
      <c r="B85" s="31" t="s">
        <v>84</v>
      </c>
      <c r="C85" s="18"/>
      <c r="D85" s="19">
        <v>1500</v>
      </c>
      <c r="E85" s="20">
        <f>IF(C85="Yes", D85, 0)</f>
        <v>0</v>
      </c>
      <c r="F85" s="18"/>
      <c r="G85" s="23"/>
      <c r="H85" s="24"/>
      <c r="I85" s="24"/>
      <c r="J85" s="24"/>
      <c r="K85" s="24"/>
      <c r="L85" s="24"/>
      <c r="M85" s="24"/>
      <c r="N85" s="24"/>
      <c r="O85" s="24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3.5" customHeight="1">
      <c r="A86" s="30"/>
      <c r="B86" s="33" t="s">
        <v>85</v>
      </c>
      <c r="C86" s="101"/>
      <c r="D86" s="102"/>
      <c r="E86" s="34">
        <f>SUM(E85)</f>
        <v>0</v>
      </c>
      <c r="F86" s="35"/>
      <c r="G86" s="3"/>
      <c r="H86" s="10"/>
      <c r="I86" s="10"/>
      <c r="J86" s="10"/>
      <c r="K86" s="10"/>
      <c r="L86" s="10"/>
      <c r="M86" s="10"/>
      <c r="N86" s="10"/>
      <c r="O86" s="10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5">
      <c r="A87" s="52" t="s">
        <v>86</v>
      </c>
      <c r="B87" s="112" t="s">
        <v>87</v>
      </c>
      <c r="C87" s="104"/>
      <c r="D87" s="104"/>
      <c r="E87" s="104"/>
      <c r="F87" s="102"/>
      <c r="G87" s="3"/>
      <c r="H87" s="10"/>
      <c r="I87" s="10"/>
      <c r="J87" s="10"/>
      <c r="K87" s="10"/>
      <c r="L87" s="10"/>
      <c r="M87" s="10"/>
      <c r="N87" s="10"/>
      <c r="O87" s="10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34.5">
      <c r="A88" s="30"/>
      <c r="B88" s="53" t="s">
        <v>88</v>
      </c>
      <c r="C88" s="108"/>
      <c r="D88" s="104"/>
      <c r="E88" s="104"/>
      <c r="F88" s="102"/>
      <c r="G88" s="3"/>
      <c r="H88" s="10"/>
      <c r="I88" s="10"/>
      <c r="J88" s="10"/>
      <c r="K88" s="10"/>
      <c r="L88" s="10"/>
      <c r="M88" s="10"/>
      <c r="N88" s="10"/>
      <c r="O88" s="10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5.5" customHeight="1">
      <c r="A89" s="30"/>
      <c r="B89" s="54" t="s">
        <v>89</v>
      </c>
      <c r="C89" s="109"/>
      <c r="D89" s="104"/>
      <c r="E89" s="104"/>
      <c r="F89" s="102"/>
      <c r="G89" s="36"/>
      <c r="H89" s="10"/>
      <c r="I89" s="10"/>
      <c r="J89" s="10"/>
      <c r="K89" s="10"/>
      <c r="L89" s="10"/>
      <c r="M89" s="10"/>
      <c r="N89" s="10"/>
      <c r="O89" s="10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5">
      <c r="A90" s="51"/>
      <c r="B90" s="31" t="s">
        <v>90</v>
      </c>
      <c r="C90" s="18"/>
      <c r="D90" s="19">
        <v>100</v>
      </c>
      <c r="E90" s="20">
        <f>IF(COUNTIFS($C$90:$C$92,"Yes")&gt;0,D90,0)</f>
        <v>0</v>
      </c>
      <c r="F90" s="55"/>
      <c r="G90" s="23"/>
      <c r="H90" s="24"/>
      <c r="I90" s="24"/>
      <c r="J90" s="24"/>
      <c r="K90" s="24"/>
      <c r="L90" s="24"/>
      <c r="M90" s="24"/>
      <c r="N90" s="24"/>
      <c r="O90" s="24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5" customHeight="1">
      <c r="A91" s="30"/>
      <c r="B91" s="31" t="s">
        <v>91</v>
      </c>
      <c r="C91" s="18"/>
      <c r="D91" s="19">
        <v>200</v>
      </c>
      <c r="E91" s="20">
        <f>IF(COUNTIFS($C$90:$C$92,"Yes")&gt;1,D91,0)</f>
        <v>0</v>
      </c>
      <c r="F91" s="18"/>
      <c r="G91" s="3"/>
      <c r="H91" s="10"/>
      <c r="I91" s="10"/>
      <c r="J91" s="10"/>
      <c r="K91" s="10"/>
      <c r="L91" s="10"/>
      <c r="M91" s="10"/>
      <c r="N91" s="10"/>
      <c r="O91" s="10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3.5" customHeight="1">
      <c r="A92" s="30"/>
      <c r="B92" s="31" t="s">
        <v>92</v>
      </c>
      <c r="C92" s="18"/>
      <c r="D92" s="19">
        <v>300</v>
      </c>
      <c r="E92" s="20">
        <f>IF(COUNTIFS($C$90:$C$92,"Yes")&gt;2,D92,0)</f>
        <v>0</v>
      </c>
      <c r="F92" s="18"/>
      <c r="G92" s="3"/>
      <c r="H92" s="10"/>
      <c r="I92" s="110"/>
      <c r="J92" s="111"/>
      <c r="K92" s="10"/>
      <c r="L92" s="10"/>
      <c r="M92" s="10"/>
      <c r="N92" s="10"/>
      <c r="O92" s="10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5.5" customHeight="1">
      <c r="A93" s="30"/>
      <c r="B93" s="54" t="s">
        <v>93</v>
      </c>
      <c r="C93" s="109"/>
      <c r="D93" s="104"/>
      <c r="E93" s="104"/>
      <c r="F93" s="102"/>
      <c r="G93" s="36"/>
      <c r="H93" s="10"/>
      <c r="I93" s="114"/>
      <c r="J93" s="111"/>
      <c r="K93" s="10"/>
      <c r="L93" s="10"/>
      <c r="M93" s="10"/>
      <c r="N93" s="10"/>
      <c r="O93" s="10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" customHeight="1">
      <c r="A94" s="51"/>
      <c r="B94" s="31" t="s">
        <v>94</v>
      </c>
      <c r="C94" s="18"/>
      <c r="D94" s="19">
        <v>100</v>
      </c>
      <c r="E94" s="20">
        <f>IF(COUNTIFS(C94:C96,"Yes")&gt;0,D94,0)</f>
        <v>0</v>
      </c>
      <c r="F94" s="18"/>
      <c r="G94" s="23"/>
      <c r="H94" s="24"/>
      <c r="I94" s="24"/>
      <c r="J94" s="24"/>
      <c r="K94" s="24"/>
      <c r="L94" s="24"/>
      <c r="M94" s="24"/>
      <c r="N94" s="24"/>
      <c r="O94" s="24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3.5" customHeight="1">
      <c r="A95" s="26"/>
      <c r="B95" s="31" t="s">
        <v>95</v>
      </c>
      <c r="C95" s="18"/>
      <c r="D95" s="19">
        <v>200</v>
      </c>
      <c r="E95" s="20">
        <f>IF(COUNTIFS(C94:C96,"Yes")&gt;1,D95,0)</f>
        <v>0</v>
      </c>
      <c r="F95" s="18"/>
      <c r="G95" s="3"/>
      <c r="H95" s="10"/>
      <c r="I95" s="10"/>
      <c r="J95" s="10"/>
      <c r="K95" s="10"/>
      <c r="L95" s="10"/>
      <c r="M95" s="10"/>
      <c r="N95" s="10"/>
      <c r="O95" s="10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3.5" customHeight="1">
      <c r="A96" s="26"/>
      <c r="B96" s="31" t="s">
        <v>96</v>
      </c>
      <c r="C96" s="18"/>
      <c r="D96" s="19">
        <v>300</v>
      </c>
      <c r="E96" s="20">
        <f>IF(COUNTIFS(C94:C96,"Yes")&gt;2,D96,0)</f>
        <v>0</v>
      </c>
      <c r="F96" s="18"/>
      <c r="G96" s="3"/>
      <c r="H96" s="10"/>
      <c r="I96" s="10"/>
      <c r="J96" s="10"/>
      <c r="K96" s="10"/>
      <c r="L96" s="10"/>
      <c r="M96" s="10"/>
      <c r="N96" s="10"/>
      <c r="O96" s="10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3.5" customHeight="1">
      <c r="A97" s="30"/>
      <c r="B97" s="54" t="s">
        <v>97</v>
      </c>
      <c r="C97" s="109"/>
      <c r="D97" s="104"/>
      <c r="E97" s="104"/>
      <c r="F97" s="102"/>
      <c r="G97" s="3"/>
      <c r="H97" s="10"/>
      <c r="I97" s="10"/>
      <c r="J97" s="10"/>
      <c r="K97" s="10"/>
      <c r="L97" s="10"/>
      <c r="M97" s="10"/>
      <c r="N97" s="10"/>
      <c r="O97" s="10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3.5" customHeight="1">
      <c r="A98" s="30"/>
      <c r="B98" s="31" t="s">
        <v>98</v>
      </c>
      <c r="C98" s="18"/>
      <c r="D98" s="19">
        <v>100</v>
      </c>
      <c r="E98" s="20">
        <f>IF(COUNTIFS(C98:C100,"Yes")&gt;0,D98,0)</f>
        <v>0</v>
      </c>
      <c r="F98" s="18"/>
      <c r="G98" s="3"/>
      <c r="H98" s="10"/>
      <c r="I98" s="10"/>
      <c r="J98" s="10"/>
      <c r="K98" s="10"/>
      <c r="L98" s="10"/>
      <c r="M98" s="10"/>
      <c r="N98" s="10"/>
      <c r="O98" s="10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" customHeight="1">
      <c r="A99" s="30"/>
      <c r="B99" s="31" t="s">
        <v>99</v>
      </c>
      <c r="C99" s="18"/>
      <c r="D99" s="19">
        <v>200</v>
      </c>
      <c r="E99" s="20">
        <f>IF(COUNTIFS(C98:C100,"Yes")&gt;1,D99,0)</f>
        <v>0</v>
      </c>
      <c r="F99" s="18"/>
      <c r="G99" s="3"/>
      <c r="H99" s="10"/>
      <c r="I99" s="10"/>
      <c r="J99" s="10"/>
      <c r="K99" s="10"/>
      <c r="L99" s="10"/>
      <c r="M99" s="10"/>
      <c r="N99" s="10"/>
      <c r="O99" s="10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3.5" customHeight="1">
      <c r="A100" s="26"/>
      <c r="B100" s="31" t="s">
        <v>100</v>
      </c>
      <c r="C100" s="18"/>
      <c r="D100" s="19">
        <v>300</v>
      </c>
      <c r="E100" s="20">
        <f>IF(COUNTIFS(C98:C100,"Yes")&gt;2,D100,0)</f>
        <v>0</v>
      </c>
      <c r="F100" s="18"/>
      <c r="G100" s="3"/>
      <c r="H100" s="10"/>
      <c r="I100" s="10"/>
      <c r="J100" s="10"/>
      <c r="K100" s="10"/>
      <c r="L100" s="10"/>
      <c r="M100" s="10"/>
      <c r="N100" s="10"/>
      <c r="O100" s="10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3.5" customHeight="1">
      <c r="A101" s="30"/>
      <c r="B101" s="54" t="s">
        <v>101</v>
      </c>
      <c r="C101" s="109"/>
      <c r="D101" s="104"/>
      <c r="E101" s="104"/>
      <c r="F101" s="102"/>
      <c r="G101" s="3"/>
      <c r="H101" s="10"/>
      <c r="I101" s="10"/>
      <c r="J101" s="10"/>
      <c r="K101" s="10"/>
      <c r="L101" s="10"/>
      <c r="M101" s="10"/>
      <c r="N101" s="10"/>
      <c r="O101" s="10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3.5" customHeight="1">
      <c r="A102" s="30"/>
      <c r="B102" s="31" t="s">
        <v>102</v>
      </c>
      <c r="C102" s="18"/>
      <c r="D102" s="19">
        <v>100</v>
      </c>
      <c r="E102" s="20">
        <f>IF(COUNTIFS(C102:C104,"Yes")&gt;0,D102,0)</f>
        <v>0</v>
      </c>
      <c r="F102" s="18"/>
      <c r="G102" s="3"/>
      <c r="H102" s="10"/>
      <c r="I102" s="10"/>
      <c r="J102" s="10"/>
      <c r="K102" s="10"/>
      <c r="L102" s="10"/>
      <c r="M102" s="10"/>
      <c r="N102" s="10"/>
      <c r="O102" s="10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" customHeight="1">
      <c r="A103" s="30"/>
      <c r="B103" s="31" t="s">
        <v>103</v>
      </c>
      <c r="C103" s="18"/>
      <c r="D103" s="19">
        <v>200</v>
      </c>
      <c r="E103" s="20">
        <f>IF(COUNTIFS(C102:C104,"Yes")&gt;1,D103,0)</f>
        <v>0</v>
      </c>
      <c r="F103" s="18"/>
      <c r="G103" s="3"/>
      <c r="H103" s="10"/>
      <c r="I103" s="10"/>
      <c r="J103" s="10"/>
      <c r="K103" s="10"/>
      <c r="L103" s="10"/>
      <c r="M103" s="10"/>
      <c r="N103" s="10"/>
      <c r="O103" s="10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3.5" customHeight="1">
      <c r="A104" s="26"/>
      <c r="B104" s="31" t="s">
        <v>104</v>
      </c>
      <c r="C104" s="18"/>
      <c r="D104" s="19">
        <v>300</v>
      </c>
      <c r="E104" s="20">
        <f>IF(COUNTIFS(C102:C104,"Yes")&gt;2,D104,0)</f>
        <v>0</v>
      </c>
      <c r="F104" s="18"/>
      <c r="G104" s="3"/>
      <c r="H104" s="10"/>
      <c r="I104" s="10"/>
      <c r="J104" s="10"/>
      <c r="K104" s="10"/>
      <c r="L104" s="10"/>
      <c r="M104" s="10"/>
      <c r="N104" s="10"/>
      <c r="O104" s="10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3.5" customHeight="1">
      <c r="A105" s="30"/>
      <c r="B105" s="54" t="s">
        <v>105</v>
      </c>
      <c r="C105" s="109"/>
      <c r="D105" s="104"/>
      <c r="E105" s="104"/>
      <c r="F105" s="102"/>
      <c r="G105" s="3"/>
      <c r="H105" s="10"/>
      <c r="I105" s="10"/>
      <c r="J105" s="10"/>
      <c r="K105" s="10"/>
      <c r="L105" s="10"/>
      <c r="M105" s="10"/>
      <c r="N105" s="10"/>
      <c r="O105" s="10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3.5" customHeight="1">
      <c r="A106" s="30"/>
      <c r="B106" s="31" t="s">
        <v>106</v>
      </c>
      <c r="C106" s="18"/>
      <c r="D106" s="19">
        <v>100</v>
      </c>
      <c r="E106" s="20">
        <f>IF(COUNTIFS(C106:C108,"Yes")&gt;0,D106,0)</f>
        <v>0</v>
      </c>
      <c r="F106" s="18"/>
      <c r="G106" s="3"/>
      <c r="H106" s="10"/>
      <c r="I106" s="10"/>
      <c r="J106" s="10"/>
      <c r="K106" s="10"/>
      <c r="L106" s="10"/>
      <c r="M106" s="10"/>
      <c r="N106" s="10"/>
      <c r="O106" s="10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" customHeight="1">
      <c r="A107" s="30"/>
      <c r="B107" s="31" t="s">
        <v>107</v>
      </c>
      <c r="C107" s="18"/>
      <c r="D107" s="19">
        <v>200</v>
      </c>
      <c r="E107" s="20">
        <f>IF(COUNTIFS(C106:C108,"Yes")&gt;1,D107,0)</f>
        <v>0</v>
      </c>
      <c r="F107" s="18"/>
      <c r="G107" s="3"/>
      <c r="H107" s="10"/>
      <c r="I107" s="10"/>
      <c r="J107" s="10"/>
      <c r="K107" s="10"/>
      <c r="L107" s="10"/>
      <c r="M107" s="10"/>
      <c r="N107" s="10"/>
      <c r="O107" s="10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3.5" customHeight="1">
      <c r="A108" s="26"/>
      <c r="B108" s="31" t="s">
        <v>108</v>
      </c>
      <c r="C108" s="18"/>
      <c r="D108" s="19">
        <v>300</v>
      </c>
      <c r="E108" s="20">
        <f>IF(COUNTIFS(C106:C108,"Yes")&gt;2,D108,0)</f>
        <v>0</v>
      </c>
      <c r="F108" s="18"/>
      <c r="G108" s="3"/>
      <c r="H108" s="10"/>
      <c r="I108" s="10"/>
      <c r="J108" s="10"/>
      <c r="K108" s="10"/>
      <c r="L108" s="10"/>
      <c r="M108" s="10"/>
      <c r="N108" s="10"/>
      <c r="O108" s="10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3.5" customHeight="1">
      <c r="A109" s="30"/>
      <c r="B109" s="54" t="s">
        <v>109</v>
      </c>
      <c r="C109" s="109"/>
      <c r="D109" s="104"/>
      <c r="E109" s="104"/>
      <c r="F109" s="102"/>
      <c r="G109" s="3"/>
      <c r="H109" s="10"/>
      <c r="I109" s="10"/>
      <c r="J109" s="10"/>
      <c r="K109" s="10"/>
      <c r="L109" s="10"/>
      <c r="M109" s="10"/>
      <c r="N109" s="10"/>
      <c r="O109" s="10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3.5" customHeight="1">
      <c r="A110" s="30"/>
      <c r="B110" s="31" t="s">
        <v>110</v>
      </c>
      <c r="C110" s="18"/>
      <c r="D110" s="19">
        <v>100</v>
      </c>
      <c r="E110" s="20">
        <f>IF(COUNTIFS(C110:C112,"Yes")&gt;0,D110,0)</f>
        <v>0</v>
      </c>
      <c r="F110" s="18"/>
      <c r="G110" s="3"/>
      <c r="H110" s="10"/>
      <c r="I110" s="10"/>
      <c r="J110" s="10"/>
      <c r="K110" s="10"/>
      <c r="L110" s="10"/>
      <c r="M110" s="10"/>
      <c r="N110" s="10"/>
      <c r="O110" s="10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" customHeight="1">
      <c r="A111" s="30"/>
      <c r="B111" s="31" t="s">
        <v>111</v>
      </c>
      <c r="C111" s="18"/>
      <c r="D111" s="19">
        <v>200</v>
      </c>
      <c r="E111" s="20">
        <f>IF(COUNTIFS(C110:C112,"Yes")&gt;1,D111,0)</f>
        <v>0</v>
      </c>
      <c r="F111" s="18"/>
      <c r="G111" s="3"/>
      <c r="H111" s="10"/>
      <c r="I111" s="10"/>
      <c r="J111" s="10"/>
      <c r="K111" s="10"/>
      <c r="L111" s="10"/>
      <c r="M111" s="10"/>
      <c r="N111" s="10"/>
      <c r="O111" s="10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3.5" customHeight="1">
      <c r="A112" s="26"/>
      <c r="B112" s="31" t="s">
        <v>112</v>
      </c>
      <c r="C112" s="18"/>
      <c r="D112" s="19">
        <v>300</v>
      </c>
      <c r="E112" s="20">
        <f>IF(COUNTIFS(C110:C112,"Yes")&gt;2,D112,0)</f>
        <v>0</v>
      </c>
      <c r="F112" s="18"/>
      <c r="G112" s="3"/>
      <c r="H112" s="10"/>
      <c r="I112" s="10"/>
      <c r="J112" s="10"/>
      <c r="K112" s="10"/>
      <c r="L112" s="10"/>
      <c r="M112" s="10"/>
      <c r="N112" s="10"/>
      <c r="O112" s="10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3.5" customHeight="1">
      <c r="A113" s="30"/>
      <c r="B113" s="54" t="s">
        <v>113</v>
      </c>
      <c r="C113" s="109"/>
      <c r="D113" s="104"/>
      <c r="E113" s="104"/>
      <c r="F113" s="102"/>
      <c r="G113" s="3"/>
      <c r="H113" s="10"/>
      <c r="I113" s="10"/>
      <c r="J113" s="10"/>
      <c r="K113" s="10"/>
      <c r="L113" s="10"/>
      <c r="M113" s="10"/>
      <c r="N113" s="10"/>
      <c r="O113" s="10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3.5" customHeight="1">
      <c r="A114" s="30"/>
      <c r="B114" s="31" t="s">
        <v>114</v>
      </c>
      <c r="C114" s="18"/>
      <c r="D114" s="19">
        <v>100</v>
      </c>
      <c r="E114" s="20">
        <f>IF(COUNTIFS(C114:C116,"Yes")&gt;0,D114,0)</f>
        <v>0</v>
      </c>
      <c r="F114" s="18"/>
      <c r="G114" s="3"/>
      <c r="H114" s="10"/>
      <c r="I114" s="10"/>
      <c r="J114" s="10"/>
      <c r="K114" s="10"/>
      <c r="L114" s="10"/>
      <c r="M114" s="10"/>
      <c r="N114" s="10"/>
      <c r="O114" s="10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" customHeight="1">
      <c r="A115" s="30"/>
      <c r="B115" s="31" t="s">
        <v>115</v>
      </c>
      <c r="C115" s="18"/>
      <c r="D115" s="19">
        <v>200</v>
      </c>
      <c r="E115" s="20">
        <f>IF(COUNTIFS(C114:C116,"Yes")&gt;1,D115,0)</f>
        <v>0</v>
      </c>
      <c r="F115" s="18"/>
      <c r="G115" s="3"/>
      <c r="H115" s="10"/>
      <c r="I115" s="10"/>
      <c r="J115" s="10"/>
      <c r="K115" s="10"/>
      <c r="L115" s="10"/>
      <c r="M115" s="10"/>
      <c r="N115" s="10"/>
      <c r="O115" s="10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3.5" customHeight="1">
      <c r="A116" s="26"/>
      <c r="B116" s="31" t="s">
        <v>116</v>
      </c>
      <c r="C116" s="18"/>
      <c r="D116" s="19">
        <v>300</v>
      </c>
      <c r="E116" s="20">
        <f>IF(COUNTIFS(C114:C116,"Yes")&gt;2,D116,0)</f>
        <v>0</v>
      </c>
      <c r="F116" s="18"/>
      <c r="G116" s="3"/>
      <c r="H116" s="10"/>
      <c r="I116" s="10"/>
      <c r="J116" s="10"/>
      <c r="K116" s="10"/>
      <c r="L116" s="10"/>
      <c r="M116" s="10"/>
      <c r="N116" s="10"/>
      <c r="O116" s="10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3.5" customHeight="1">
      <c r="A117" s="30"/>
      <c r="B117" s="54" t="s">
        <v>117</v>
      </c>
      <c r="C117" s="109"/>
      <c r="D117" s="104"/>
      <c r="E117" s="104"/>
      <c r="F117" s="102"/>
      <c r="G117" s="3"/>
      <c r="H117" s="10"/>
      <c r="I117" s="10"/>
      <c r="J117" s="10"/>
      <c r="K117" s="10"/>
      <c r="L117" s="10"/>
      <c r="M117" s="10"/>
      <c r="N117" s="10"/>
      <c r="O117" s="10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3.5" customHeight="1">
      <c r="A118" s="30"/>
      <c r="B118" s="31" t="s">
        <v>118</v>
      </c>
      <c r="C118" s="18"/>
      <c r="D118" s="19">
        <v>100</v>
      </c>
      <c r="E118" s="20">
        <f>IF(COUNTIFS(C118:C120,"Yes")&gt;0,D118,0)</f>
        <v>0</v>
      </c>
      <c r="F118" s="18"/>
      <c r="G118" s="3"/>
      <c r="H118" s="10"/>
      <c r="I118" s="10"/>
      <c r="J118" s="10"/>
      <c r="K118" s="10"/>
      <c r="L118" s="10"/>
      <c r="M118" s="10"/>
      <c r="N118" s="10"/>
      <c r="O118" s="10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" customHeight="1">
      <c r="A119" s="30"/>
      <c r="B119" s="31" t="s">
        <v>119</v>
      </c>
      <c r="C119" s="18"/>
      <c r="D119" s="19">
        <v>200</v>
      </c>
      <c r="E119" s="20">
        <f>IF(COUNTIFS(C118:C120,"Yes")&gt;1,D119,0)</f>
        <v>0</v>
      </c>
      <c r="F119" s="18"/>
      <c r="G119" s="3"/>
      <c r="H119" s="10"/>
      <c r="I119" s="10"/>
      <c r="J119" s="10"/>
      <c r="K119" s="10"/>
      <c r="L119" s="10"/>
      <c r="M119" s="10"/>
      <c r="N119" s="10"/>
      <c r="O119" s="10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3.5" customHeight="1">
      <c r="A120" s="26"/>
      <c r="B120" s="31" t="s">
        <v>120</v>
      </c>
      <c r="C120" s="18"/>
      <c r="D120" s="19">
        <v>300</v>
      </c>
      <c r="E120" s="20">
        <f>IF(COUNTIFS(C118:C120,"Yes")&gt;2,D120,0)</f>
        <v>0</v>
      </c>
      <c r="F120" s="18"/>
      <c r="G120" s="3"/>
      <c r="H120" s="10"/>
      <c r="I120" s="10"/>
      <c r="J120" s="10"/>
      <c r="K120" s="10"/>
      <c r="L120" s="10"/>
      <c r="M120" s="10"/>
      <c r="N120" s="10"/>
      <c r="O120" s="10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3.5" customHeight="1">
      <c r="A121" s="30"/>
      <c r="B121" s="54" t="s">
        <v>121</v>
      </c>
      <c r="C121" s="109"/>
      <c r="D121" s="104"/>
      <c r="E121" s="104"/>
      <c r="F121" s="102"/>
      <c r="G121" s="3"/>
      <c r="H121" s="10"/>
      <c r="I121" s="10"/>
      <c r="J121" s="10"/>
      <c r="K121" s="10"/>
      <c r="L121" s="10"/>
      <c r="M121" s="10"/>
      <c r="N121" s="10"/>
      <c r="O121" s="10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3.5" customHeight="1">
      <c r="A122" s="30"/>
      <c r="B122" s="31" t="s">
        <v>122</v>
      </c>
      <c r="C122" s="18"/>
      <c r="D122" s="19">
        <v>100</v>
      </c>
      <c r="E122" s="20">
        <f>IF(COUNTIFS(C122:C124,"Yes")&gt;0,D122,0)</f>
        <v>0</v>
      </c>
      <c r="F122" s="18"/>
      <c r="G122" s="3"/>
      <c r="H122" s="10"/>
      <c r="I122" s="10"/>
      <c r="J122" s="10"/>
      <c r="K122" s="10"/>
      <c r="L122" s="10"/>
      <c r="M122" s="10"/>
      <c r="N122" s="10"/>
      <c r="O122" s="10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3.5" customHeight="1">
      <c r="A123" s="30"/>
      <c r="B123" s="31" t="s">
        <v>123</v>
      </c>
      <c r="C123" s="18"/>
      <c r="D123" s="19">
        <v>200</v>
      </c>
      <c r="E123" s="20">
        <f>IF(COUNTIFS(C122:C124,"Yes")&gt;1,D123,0)</f>
        <v>0</v>
      </c>
      <c r="F123" s="18"/>
      <c r="G123" s="3"/>
      <c r="H123" s="10"/>
      <c r="I123" s="10"/>
      <c r="J123" s="10"/>
      <c r="K123" s="10"/>
      <c r="L123" s="10"/>
      <c r="M123" s="10"/>
      <c r="N123" s="10"/>
      <c r="O123" s="10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3.5" customHeight="1">
      <c r="A124" s="26"/>
      <c r="B124" s="31" t="s">
        <v>124</v>
      </c>
      <c r="C124" s="18"/>
      <c r="D124" s="19">
        <v>300</v>
      </c>
      <c r="E124" s="20">
        <f>IF(COUNTIFS(C122:C124,"Yes")&gt;2,D124,0)</f>
        <v>0</v>
      </c>
      <c r="F124" s="18"/>
      <c r="G124" s="3"/>
      <c r="H124" s="10"/>
      <c r="I124" s="10"/>
      <c r="J124" s="10"/>
      <c r="K124" s="10"/>
      <c r="L124" s="10"/>
      <c r="M124" s="10"/>
      <c r="N124" s="10"/>
      <c r="O124" s="10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3.5" customHeight="1">
      <c r="A125" s="30"/>
      <c r="B125" s="54" t="s">
        <v>125</v>
      </c>
      <c r="C125" s="109"/>
      <c r="D125" s="104"/>
      <c r="E125" s="104"/>
      <c r="F125" s="102"/>
      <c r="G125" s="3"/>
      <c r="H125" s="10"/>
      <c r="I125" s="10"/>
      <c r="J125" s="10"/>
      <c r="K125" s="10"/>
      <c r="L125" s="10"/>
      <c r="M125" s="10"/>
      <c r="N125" s="10"/>
      <c r="O125" s="10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3.5" customHeight="1">
      <c r="A126" s="30"/>
      <c r="B126" s="31" t="s">
        <v>126</v>
      </c>
      <c r="C126" s="18"/>
      <c r="D126" s="19">
        <v>100</v>
      </c>
      <c r="E126" s="20">
        <f>IF(COUNTIFS(C126:C128,"Yes")&gt;0,D126,0)</f>
        <v>0</v>
      </c>
      <c r="F126" s="18"/>
      <c r="G126" s="3"/>
      <c r="H126" s="10"/>
      <c r="I126" s="10"/>
      <c r="J126" s="10"/>
      <c r="K126" s="10"/>
      <c r="L126" s="10"/>
      <c r="M126" s="10"/>
      <c r="N126" s="10"/>
      <c r="O126" s="10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3.5" customHeight="1">
      <c r="A127" s="30"/>
      <c r="B127" s="31" t="s">
        <v>127</v>
      </c>
      <c r="C127" s="18"/>
      <c r="D127" s="19">
        <v>200</v>
      </c>
      <c r="E127" s="20">
        <f>IF(COUNTIFS(C126:C128,"Yes")&gt;1,D127,0)</f>
        <v>0</v>
      </c>
      <c r="F127" s="18"/>
      <c r="G127" s="44"/>
      <c r="H127" s="10"/>
      <c r="I127" s="10"/>
      <c r="J127" s="10"/>
      <c r="K127" s="10"/>
      <c r="L127" s="10"/>
      <c r="M127" s="10"/>
      <c r="N127" s="10"/>
      <c r="O127" s="10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3.5" customHeight="1">
      <c r="A128" s="26"/>
      <c r="B128" s="31" t="s">
        <v>128</v>
      </c>
      <c r="C128" s="18"/>
      <c r="D128" s="19">
        <v>300</v>
      </c>
      <c r="E128" s="20">
        <f>IF(COUNTIFS(C126:C128,"Yes")&gt;2,D128,0)</f>
        <v>0</v>
      </c>
      <c r="F128" s="18"/>
      <c r="G128" s="3"/>
      <c r="H128" s="10"/>
      <c r="I128" s="10"/>
      <c r="J128" s="10"/>
      <c r="K128" s="10"/>
      <c r="L128" s="10"/>
      <c r="M128" s="10"/>
      <c r="N128" s="10"/>
      <c r="O128" s="10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3.5" customHeight="1">
      <c r="A129" s="30"/>
      <c r="B129" s="54" t="s">
        <v>129</v>
      </c>
      <c r="C129" s="109"/>
      <c r="D129" s="104"/>
      <c r="E129" s="104"/>
      <c r="F129" s="102"/>
      <c r="G129" s="3"/>
      <c r="H129" s="10"/>
      <c r="I129" s="10"/>
      <c r="J129" s="10"/>
      <c r="K129" s="10"/>
      <c r="L129" s="10"/>
      <c r="M129" s="10"/>
      <c r="N129" s="10"/>
      <c r="O129" s="10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3.5" customHeight="1">
      <c r="A130" s="30"/>
      <c r="B130" s="31" t="s">
        <v>130</v>
      </c>
      <c r="C130" s="18"/>
      <c r="D130" s="19">
        <v>100</v>
      </c>
      <c r="E130" s="20">
        <f>IF(COUNTIFS(C130:C132,"Yes")&gt;0,D130,0)</f>
        <v>0</v>
      </c>
      <c r="F130" s="18"/>
      <c r="G130" s="3"/>
      <c r="H130" s="10"/>
      <c r="I130" s="10"/>
      <c r="J130" s="10"/>
      <c r="K130" s="10"/>
      <c r="L130" s="10"/>
      <c r="M130" s="10"/>
      <c r="N130" s="10"/>
      <c r="O130" s="10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3.5" customHeight="1">
      <c r="A131" s="30"/>
      <c r="B131" s="31" t="s">
        <v>131</v>
      </c>
      <c r="C131" s="18"/>
      <c r="D131" s="19">
        <v>200</v>
      </c>
      <c r="E131" s="20">
        <f>IF(COUNTIFS(C130:C132,"Yes")&gt;1,D131,0)</f>
        <v>0</v>
      </c>
      <c r="F131" s="18"/>
      <c r="G131" s="3"/>
      <c r="H131" s="10"/>
      <c r="I131" s="10"/>
      <c r="J131" s="10"/>
      <c r="K131" s="10"/>
      <c r="L131" s="10"/>
      <c r="M131" s="10"/>
      <c r="N131" s="10"/>
      <c r="O131" s="10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3.5" customHeight="1">
      <c r="A132" s="26"/>
      <c r="B132" s="31" t="s">
        <v>132</v>
      </c>
      <c r="C132" s="18"/>
      <c r="D132" s="19">
        <v>300</v>
      </c>
      <c r="E132" s="20">
        <f>IF(COUNTIFS(C130:C132,"Yes")&gt;2,D132,0)</f>
        <v>0</v>
      </c>
      <c r="F132" s="18"/>
      <c r="G132" s="44"/>
      <c r="H132" s="10"/>
      <c r="I132" s="10"/>
      <c r="J132" s="10"/>
      <c r="K132" s="10"/>
      <c r="L132" s="10"/>
      <c r="M132" s="10"/>
      <c r="N132" s="10"/>
      <c r="O132" s="10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4.5">
      <c r="A133" s="30"/>
      <c r="B133" s="33" t="s">
        <v>133</v>
      </c>
      <c r="C133" s="101"/>
      <c r="D133" s="102"/>
      <c r="E133" s="34">
        <f>SUM(E130:E132,E126:E128,E122:E124,E118:E120,E114:E116,E110:E112,E106:E108,E102:E104,E98:E100,E94:E96,E90:E92)</f>
        <v>0</v>
      </c>
      <c r="F133" s="35"/>
      <c r="G133" s="3"/>
      <c r="H133" s="10"/>
      <c r="I133" s="10"/>
      <c r="J133" s="10"/>
      <c r="K133" s="10"/>
      <c r="L133" s="10"/>
      <c r="M133" s="10"/>
      <c r="N133" s="10"/>
      <c r="O133" s="10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5">
      <c r="A134" s="37" t="s">
        <v>134</v>
      </c>
      <c r="B134" s="112" t="s">
        <v>135</v>
      </c>
      <c r="C134" s="104"/>
      <c r="D134" s="104"/>
      <c r="E134" s="104"/>
      <c r="F134" s="102"/>
      <c r="G134" s="3"/>
      <c r="H134" s="10"/>
      <c r="I134" s="10"/>
      <c r="J134" s="10"/>
      <c r="K134" s="10"/>
      <c r="L134" s="10"/>
      <c r="M134" s="10"/>
      <c r="N134" s="10"/>
      <c r="O134" s="10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34.5">
      <c r="A135" s="30"/>
      <c r="B135" s="50" t="s">
        <v>136</v>
      </c>
      <c r="C135" s="108"/>
      <c r="D135" s="104"/>
      <c r="E135" s="104"/>
      <c r="F135" s="102"/>
      <c r="G135" s="3"/>
      <c r="H135" s="10"/>
      <c r="I135" s="10"/>
      <c r="J135" s="10"/>
      <c r="K135" s="10"/>
      <c r="L135" s="10"/>
      <c r="M135" s="10"/>
      <c r="N135" s="10"/>
      <c r="O135" s="10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3.5" customHeight="1">
      <c r="A136" s="30"/>
      <c r="B136" s="31" t="s">
        <v>137</v>
      </c>
      <c r="C136" s="18"/>
      <c r="D136" s="19">
        <v>500</v>
      </c>
      <c r="E136" s="20">
        <f>IF(SUM(E137:E138)=0,IF(C136="Yes",D136,0),0)</f>
        <v>0</v>
      </c>
      <c r="F136" s="18" t="s">
        <v>13</v>
      </c>
      <c r="G136" s="3"/>
      <c r="H136" s="10"/>
      <c r="I136" s="10"/>
      <c r="J136" s="10"/>
      <c r="K136" s="10"/>
      <c r="L136" s="10"/>
      <c r="M136" s="10"/>
      <c r="N136" s="10"/>
      <c r="O136" s="10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3.5" customHeight="1">
      <c r="A137" s="30"/>
      <c r="B137" s="31" t="s">
        <v>138</v>
      </c>
      <c r="C137" s="18"/>
      <c r="D137" s="19">
        <v>1000</v>
      </c>
      <c r="E137" s="20">
        <f>IF(E138=0,IF(C137="Yes",D137,0),0)</f>
        <v>0</v>
      </c>
      <c r="F137" s="18" t="s">
        <v>13</v>
      </c>
      <c r="G137" s="3"/>
      <c r="H137" s="10"/>
      <c r="I137" s="10"/>
      <c r="J137" s="10"/>
      <c r="K137" s="10"/>
      <c r="L137" s="10"/>
      <c r="M137" s="10"/>
      <c r="N137" s="10"/>
      <c r="O137" s="10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3.5" customHeight="1">
      <c r="A138" s="30"/>
      <c r="B138" s="31" t="s">
        <v>139</v>
      </c>
      <c r="C138" s="18"/>
      <c r="D138" s="19">
        <v>1500</v>
      </c>
      <c r="E138" s="20">
        <f>IF(C138="Yes",D138, 0)</f>
        <v>0</v>
      </c>
      <c r="F138" s="18" t="s">
        <v>13</v>
      </c>
      <c r="G138" s="3"/>
      <c r="H138" s="10"/>
      <c r="I138" s="10"/>
      <c r="J138" s="10"/>
      <c r="K138" s="10"/>
      <c r="L138" s="10"/>
      <c r="M138" s="10"/>
      <c r="N138" s="10"/>
      <c r="O138" s="10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3.5" customHeight="1">
      <c r="A139" s="30"/>
      <c r="B139" s="33" t="s">
        <v>140</v>
      </c>
      <c r="C139" s="101"/>
      <c r="D139" s="102"/>
      <c r="E139" s="34">
        <f>SUM(E136:E138)</f>
        <v>0</v>
      </c>
      <c r="F139" s="35"/>
      <c r="G139" s="3"/>
      <c r="H139" s="10"/>
      <c r="I139" s="10"/>
      <c r="J139" s="10"/>
      <c r="K139" s="10"/>
      <c r="L139" s="10"/>
      <c r="M139" s="10"/>
      <c r="N139" s="10"/>
      <c r="O139" s="10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4" customHeight="1">
      <c r="A140" s="56" t="s">
        <v>141</v>
      </c>
      <c r="B140" s="113" t="s">
        <v>142</v>
      </c>
      <c r="C140" s="104"/>
      <c r="D140" s="104"/>
      <c r="E140" s="104"/>
      <c r="F140" s="102"/>
      <c r="G140" s="36"/>
      <c r="H140" s="10"/>
      <c r="I140" s="10"/>
      <c r="J140" s="10"/>
      <c r="K140" s="10"/>
      <c r="L140" s="10"/>
      <c r="M140" s="10"/>
      <c r="N140" s="10"/>
      <c r="O140" s="10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46">
      <c r="A141" s="51"/>
      <c r="B141" s="50" t="s">
        <v>143</v>
      </c>
      <c r="C141" s="108"/>
      <c r="D141" s="104"/>
      <c r="E141" s="104"/>
      <c r="F141" s="102"/>
      <c r="G141" s="23"/>
      <c r="H141" s="24"/>
      <c r="I141" s="24"/>
      <c r="J141" s="24"/>
      <c r="K141" s="24"/>
      <c r="L141" s="24"/>
      <c r="M141" s="24"/>
      <c r="N141" s="24"/>
      <c r="O141" s="24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23">
      <c r="A142" s="30"/>
      <c r="B142" s="57" t="s">
        <v>144</v>
      </c>
      <c r="C142" s="32"/>
      <c r="D142" s="19">
        <v>1000</v>
      </c>
      <c r="E142" s="20">
        <f>IF(C142="Yes",D142, 0)</f>
        <v>0</v>
      </c>
      <c r="F142" s="18"/>
      <c r="G142" s="3"/>
      <c r="H142" s="10"/>
      <c r="I142" s="10"/>
      <c r="J142" s="10"/>
      <c r="K142" s="10"/>
      <c r="L142" s="10"/>
      <c r="M142" s="10"/>
      <c r="N142" s="10"/>
      <c r="O142" s="10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3.5" customHeight="1">
      <c r="A143" s="30"/>
      <c r="B143" s="58" t="s">
        <v>145</v>
      </c>
      <c r="C143" s="59"/>
      <c r="D143" s="60"/>
      <c r="E143" s="61">
        <f>E142</f>
        <v>0</v>
      </c>
      <c r="F143" s="59"/>
      <c r="G143" s="3"/>
      <c r="H143" s="10"/>
      <c r="I143" s="10"/>
      <c r="J143" s="10"/>
      <c r="K143" s="10"/>
      <c r="L143" s="10"/>
      <c r="M143" s="10"/>
      <c r="N143" s="10"/>
      <c r="O143" s="10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3">
      <c r="A144" s="30"/>
      <c r="B144" s="62" t="s">
        <v>146</v>
      </c>
      <c r="C144" s="63"/>
      <c r="D144" s="64"/>
      <c r="E144" s="65"/>
      <c r="F144" s="63"/>
      <c r="G144" s="3"/>
      <c r="H144" s="10"/>
      <c r="I144" s="10"/>
      <c r="J144" s="10"/>
      <c r="K144" s="10"/>
      <c r="L144" s="10"/>
      <c r="M144" s="10"/>
      <c r="N144" s="10"/>
      <c r="O144" s="10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3.5" customHeight="1">
      <c r="A145" s="30"/>
      <c r="B145" s="66" t="s">
        <v>147</v>
      </c>
      <c r="C145" s="32"/>
      <c r="D145" s="19">
        <v>200</v>
      </c>
      <c r="E145" s="20">
        <f t="shared" ref="E145:E149" si="4">IF(($E$142=0),IF(C145="Yes",D145,0),0)</f>
        <v>0</v>
      </c>
      <c r="F145" s="18"/>
      <c r="G145" s="3"/>
      <c r="H145" s="10"/>
      <c r="I145" s="10"/>
      <c r="J145" s="10"/>
      <c r="K145" s="10"/>
      <c r="L145" s="10"/>
      <c r="M145" s="10"/>
      <c r="N145" s="10"/>
      <c r="O145" s="10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3.5" customHeight="1">
      <c r="A146" s="30"/>
      <c r="B146" s="66" t="s">
        <v>148</v>
      </c>
      <c r="C146" s="32"/>
      <c r="D146" s="19">
        <v>200</v>
      </c>
      <c r="E146" s="20">
        <f t="shared" si="4"/>
        <v>0</v>
      </c>
      <c r="F146" s="18"/>
      <c r="G146" s="3"/>
      <c r="H146" s="10"/>
      <c r="I146" s="10"/>
      <c r="J146" s="10"/>
      <c r="K146" s="10"/>
      <c r="L146" s="10"/>
      <c r="M146" s="10"/>
      <c r="N146" s="10"/>
      <c r="O146" s="10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3.5" customHeight="1">
      <c r="A147" s="30"/>
      <c r="B147" s="66" t="s">
        <v>149</v>
      </c>
      <c r="C147" s="18"/>
      <c r="D147" s="19">
        <v>200</v>
      </c>
      <c r="E147" s="20">
        <f t="shared" si="4"/>
        <v>0</v>
      </c>
      <c r="F147" s="18"/>
      <c r="G147" s="3"/>
      <c r="H147" s="10"/>
      <c r="I147" s="110"/>
      <c r="J147" s="111"/>
      <c r="K147" s="10"/>
      <c r="L147" s="10"/>
      <c r="M147" s="10"/>
      <c r="N147" s="10"/>
      <c r="O147" s="10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3.5" customHeight="1">
      <c r="A148" s="30"/>
      <c r="B148" s="66" t="s">
        <v>150</v>
      </c>
      <c r="C148" s="18"/>
      <c r="D148" s="19">
        <v>200</v>
      </c>
      <c r="E148" s="20">
        <f t="shared" si="4"/>
        <v>0</v>
      </c>
      <c r="F148" s="18"/>
      <c r="G148" s="3"/>
      <c r="H148" s="10"/>
      <c r="I148" s="3"/>
      <c r="J148" s="3"/>
      <c r="K148" s="10"/>
      <c r="L148" s="10"/>
      <c r="M148" s="10"/>
      <c r="N148" s="10"/>
      <c r="O148" s="10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3.5" customHeight="1">
      <c r="A149" s="30"/>
      <c r="B149" s="66" t="s">
        <v>151</v>
      </c>
      <c r="C149" s="18"/>
      <c r="D149" s="19">
        <v>200</v>
      </c>
      <c r="E149" s="20">
        <f t="shared" si="4"/>
        <v>0</v>
      </c>
      <c r="F149" s="18"/>
      <c r="G149" s="3"/>
      <c r="H149" s="10"/>
      <c r="I149" s="3"/>
      <c r="J149" s="3"/>
      <c r="K149" s="10"/>
      <c r="L149" s="10"/>
      <c r="M149" s="10"/>
      <c r="N149" s="10"/>
      <c r="O149" s="10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3.5" customHeight="1">
      <c r="A150" s="30"/>
      <c r="B150" s="67" t="s">
        <v>152</v>
      </c>
      <c r="C150" s="18"/>
      <c r="D150" s="19"/>
      <c r="E150" s="20">
        <f>SUM(E145:E149)</f>
        <v>0</v>
      </c>
      <c r="F150" s="18"/>
      <c r="G150" s="36"/>
      <c r="H150" s="10"/>
      <c r="I150" s="114"/>
      <c r="J150" s="111"/>
      <c r="K150" s="10"/>
      <c r="L150" s="10"/>
      <c r="M150" s="10"/>
      <c r="N150" s="10"/>
      <c r="O150" s="10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3.5" customHeight="1">
      <c r="A151" s="68"/>
      <c r="B151" s="69" t="s">
        <v>153</v>
      </c>
      <c r="C151" s="70"/>
      <c r="D151" s="71"/>
      <c r="E151" s="72">
        <f>MAX(E150,E143)</f>
        <v>0</v>
      </c>
      <c r="F151" s="73"/>
      <c r="G151" s="36"/>
      <c r="H151" s="10"/>
      <c r="I151" s="36"/>
      <c r="J151" s="36"/>
      <c r="K151" s="10"/>
      <c r="L151" s="10"/>
      <c r="M151" s="10"/>
      <c r="N151" s="10"/>
      <c r="O151" s="10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8">
      <c r="A152" s="12" t="s">
        <v>154</v>
      </c>
      <c r="B152" s="103" t="s">
        <v>155</v>
      </c>
      <c r="C152" s="104"/>
      <c r="D152" s="104"/>
      <c r="E152" s="104"/>
      <c r="F152" s="102"/>
      <c r="G152" s="36"/>
      <c r="H152" s="10"/>
      <c r="I152" s="36"/>
      <c r="J152" s="36"/>
      <c r="K152" s="10"/>
      <c r="L152" s="10"/>
      <c r="M152" s="10"/>
      <c r="N152" s="10"/>
      <c r="O152" s="10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3.5" customHeight="1">
      <c r="A153" s="74" t="s">
        <v>154</v>
      </c>
      <c r="B153" s="115" t="s">
        <v>156</v>
      </c>
      <c r="C153" s="104"/>
      <c r="D153" s="104"/>
      <c r="E153" s="104"/>
      <c r="F153" s="102"/>
      <c r="G153" s="36"/>
      <c r="H153" s="10"/>
      <c r="I153" s="36"/>
      <c r="J153" s="36"/>
      <c r="K153" s="10"/>
      <c r="L153" s="10"/>
      <c r="M153" s="10"/>
      <c r="N153" s="10"/>
      <c r="O153" s="10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39">
      <c r="A154" s="30"/>
      <c r="B154" s="50" t="s">
        <v>157</v>
      </c>
      <c r="C154" s="75" t="s">
        <v>158</v>
      </c>
      <c r="D154" s="19">
        <v>17500</v>
      </c>
      <c r="E154" s="20">
        <v>17500</v>
      </c>
      <c r="F154" s="55"/>
      <c r="G154" s="36"/>
      <c r="H154" s="10"/>
      <c r="I154" s="36"/>
      <c r="J154" s="36"/>
      <c r="K154" s="10"/>
      <c r="L154" s="10"/>
      <c r="M154" s="10"/>
      <c r="N154" s="10"/>
      <c r="O154" s="10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4.5">
      <c r="A155" s="30"/>
      <c r="B155" s="76" t="s">
        <v>159</v>
      </c>
      <c r="C155" s="77"/>
      <c r="D155" s="19"/>
      <c r="E155" s="78"/>
      <c r="F155" s="18"/>
      <c r="G155" s="36"/>
      <c r="H155" s="10"/>
      <c r="I155" s="36"/>
      <c r="J155" s="36"/>
      <c r="K155" s="10"/>
      <c r="L155" s="10"/>
      <c r="M155" s="10"/>
      <c r="N155" s="10"/>
      <c r="O155" s="10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4.5">
      <c r="A156" s="30"/>
      <c r="B156" s="39" t="s">
        <v>160</v>
      </c>
      <c r="C156" s="79">
        <f>IF(C155&lt;&gt;0,$D$154/$C$155,0)</f>
        <v>0</v>
      </c>
      <c r="D156" s="19"/>
      <c r="E156" s="78"/>
      <c r="F156" s="18"/>
      <c r="G156" s="36"/>
      <c r="H156" s="10"/>
      <c r="I156" s="36"/>
      <c r="J156" s="36"/>
      <c r="K156" s="10"/>
      <c r="L156" s="10"/>
      <c r="M156" s="10"/>
      <c r="N156" s="10"/>
      <c r="O156" s="10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6">
      <c r="A157" s="30"/>
      <c r="B157" s="31" t="s">
        <v>161</v>
      </c>
      <c r="C157" s="80"/>
      <c r="D157" s="81">
        <f>IF($C$155&gt;0,$C$156,0)</f>
        <v>0</v>
      </c>
      <c r="E157" s="78">
        <f t="shared" ref="E157:E164" si="5">IF(C157="Yes", D157, 0)</f>
        <v>0</v>
      </c>
      <c r="F157" s="18"/>
      <c r="G157" s="36"/>
      <c r="H157" s="10"/>
      <c r="I157" s="36"/>
      <c r="J157" s="36"/>
      <c r="K157" s="10"/>
      <c r="L157" s="10"/>
      <c r="M157" s="10"/>
      <c r="N157" s="10"/>
      <c r="O157" s="10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6">
      <c r="A158" s="30"/>
      <c r="B158" s="31" t="s">
        <v>162</v>
      </c>
      <c r="C158" s="80"/>
      <c r="D158" s="81">
        <f>IF($C$155&gt;1,$C$156,0)</f>
        <v>0</v>
      </c>
      <c r="E158" s="78">
        <f t="shared" si="5"/>
        <v>0</v>
      </c>
      <c r="F158" s="18"/>
      <c r="G158" s="36"/>
      <c r="H158" s="10"/>
      <c r="I158" s="36"/>
      <c r="J158" s="36"/>
      <c r="K158" s="10"/>
      <c r="L158" s="10"/>
      <c r="M158" s="10"/>
      <c r="N158" s="10"/>
      <c r="O158" s="10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7" customHeight="1">
      <c r="A159" s="82"/>
      <c r="B159" s="31" t="s">
        <v>163</v>
      </c>
      <c r="C159" s="80"/>
      <c r="D159" s="81">
        <f>IF($C$155&gt;2,$C$156,0)</f>
        <v>0</v>
      </c>
      <c r="E159" s="78">
        <f t="shared" si="5"/>
        <v>0</v>
      </c>
      <c r="F159" s="18"/>
      <c r="G159" s="83"/>
      <c r="H159" s="14"/>
      <c r="I159" s="14"/>
      <c r="J159" s="14"/>
      <c r="K159" s="14"/>
      <c r="L159" s="14"/>
      <c r="M159" s="14"/>
      <c r="N159" s="14"/>
      <c r="O159" s="14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26">
      <c r="A160" s="51"/>
      <c r="B160" s="31" t="s">
        <v>164</v>
      </c>
      <c r="C160" s="80"/>
      <c r="D160" s="81">
        <f>IF($C$155&gt;3,$C$156,0)</f>
        <v>0</v>
      </c>
      <c r="E160" s="78">
        <f t="shared" si="5"/>
        <v>0</v>
      </c>
      <c r="F160" s="18"/>
      <c r="G160" s="23"/>
      <c r="H160" s="24"/>
      <c r="I160" s="24"/>
      <c r="J160" s="24"/>
      <c r="K160" s="24"/>
      <c r="L160" s="24"/>
      <c r="M160" s="24"/>
      <c r="N160" s="24"/>
      <c r="O160" s="24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26">
      <c r="A161" s="84"/>
      <c r="B161" s="31" t="s">
        <v>165</v>
      </c>
      <c r="C161" s="80"/>
      <c r="D161" s="81">
        <f>IF($C$155&gt;4,$C$156,0)</f>
        <v>0</v>
      </c>
      <c r="E161" s="78">
        <f t="shared" si="5"/>
        <v>0</v>
      </c>
      <c r="F161" s="18"/>
      <c r="G161" s="3"/>
      <c r="H161" s="10"/>
      <c r="I161" s="3"/>
      <c r="J161" s="3"/>
      <c r="K161" s="10"/>
      <c r="L161" s="10"/>
      <c r="M161" s="10"/>
      <c r="N161" s="10"/>
      <c r="O161" s="10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6">
      <c r="A162" s="30"/>
      <c r="B162" s="31" t="s">
        <v>166</v>
      </c>
      <c r="C162" s="80"/>
      <c r="D162" s="81">
        <f>IF($C$155&gt;5,$C$156,0)</f>
        <v>0</v>
      </c>
      <c r="E162" s="78">
        <f t="shared" si="5"/>
        <v>0</v>
      </c>
      <c r="F162" s="18"/>
      <c r="G162" s="3"/>
      <c r="H162" s="10"/>
      <c r="I162" s="110"/>
      <c r="J162" s="111"/>
      <c r="K162" s="10"/>
      <c r="L162" s="10"/>
      <c r="M162" s="10"/>
      <c r="N162" s="10"/>
      <c r="O162" s="10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6">
      <c r="A163" s="30"/>
      <c r="B163" s="31" t="s">
        <v>167</v>
      </c>
      <c r="C163" s="80"/>
      <c r="D163" s="81">
        <f>IF($C$155&gt;6,$C$156,0)</f>
        <v>0</v>
      </c>
      <c r="E163" s="78">
        <f t="shared" si="5"/>
        <v>0</v>
      </c>
      <c r="F163" s="18"/>
      <c r="G163" s="3"/>
      <c r="H163" s="10"/>
      <c r="I163" s="3"/>
      <c r="J163" s="3"/>
      <c r="K163" s="10"/>
      <c r="L163" s="10"/>
      <c r="M163" s="10"/>
      <c r="N163" s="10"/>
      <c r="O163" s="10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3.5" hidden="1" customHeight="1">
      <c r="A164" s="30"/>
      <c r="B164" s="31" t="s">
        <v>168</v>
      </c>
      <c r="C164" s="85"/>
      <c r="D164" s="81">
        <f>IF($C$155=7,$C$156,0)</f>
        <v>0</v>
      </c>
      <c r="E164" s="78">
        <f t="shared" si="5"/>
        <v>0</v>
      </c>
      <c r="F164" s="18"/>
      <c r="G164" s="3"/>
      <c r="H164" s="10"/>
      <c r="I164" s="3"/>
      <c r="J164" s="3"/>
      <c r="K164" s="10"/>
      <c r="L164" s="10"/>
      <c r="M164" s="10"/>
      <c r="N164" s="10"/>
      <c r="O164" s="10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4.5">
      <c r="A165" s="16"/>
      <c r="B165" s="33" t="s">
        <v>169</v>
      </c>
      <c r="C165" s="101"/>
      <c r="D165" s="102"/>
      <c r="E165" s="86">
        <f>SUM(E157:E164)</f>
        <v>0</v>
      </c>
      <c r="F165" s="35"/>
      <c r="G165" s="3"/>
      <c r="H165" s="10"/>
      <c r="I165" s="10"/>
      <c r="J165" s="10"/>
      <c r="K165" s="10"/>
      <c r="L165" s="10"/>
      <c r="M165" s="10"/>
      <c r="N165" s="10"/>
      <c r="O165" s="10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8">
      <c r="A166" s="12" t="s">
        <v>170</v>
      </c>
      <c r="B166" s="103" t="s">
        <v>171</v>
      </c>
      <c r="C166" s="104"/>
      <c r="D166" s="104"/>
      <c r="E166" s="104"/>
      <c r="F166" s="102"/>
      <c r="G166" s="3"/>
      <c r="H166" s="10"/>
      <c r="I166" s="10"/>
      <c r="J166" s="10"/>
      <c r="K166" s="10"/>
      <c r="L166" s="10"/>
      <c r="M166" s="10"/>
      <c r="N166" s="10"/>
      <c r="O166" s="10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3.5" customHeight="1">
      <c r="A167" s="87" t="s">
        <v>172</v>
      </c>
      <c r="B167" s="88" t="s">
        <v>173</v>
      </c>
      <c r="C167" s="107"/>
      <c r="D167" s="104"/>
      <c r="E167" s="104"/>
      <c r="F167" s="102"/>
      <c r="G167" s="3"/>
      <c r="H167" s="10"/>
      <c r="I167" s="10"/>
      <c r="J167" s="10"/>
      <c r="K167" s="10"/>
      <c r="L167" s="10"/>
      <c r="M167" s="10"/>
      <c r="N167" s="10"/>
      <c r="O167" s="10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3">
      <c r="A168" s="16"/>
      <c r="B168" s="50" t="s">
        <v>174</v>
      </c>
      <c r="C168" s="108"/>
      <c r="D168" s="104"/>
      <c r="E168" s="104"/>
      <c r="F168" s="102"/>
      <c r="G168" s="3"/>
      <c r="H168" s="10"/>
      <c r="I168" s="10"/>
      <c r="J168" s="10"/>
      <c r="K168" s="10"/>
      <c r="L168" s="10"/>
      <c r="M168" s="10"/>
      <c r="N168" s="10"/>
      <c r="O168" s="10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3.5" customHeight="1">
      <c r="A169" s="16" t="s">
        <v>175</v>
      </c>
      <c r="B169" s="89" t="s">
        <v>176</v>
      </c>
      <c r="C169" s="18"/>
      <c r="D169" s="19">
        <v>5500</v>
      </c>
      <c r="E169" s="20">
        <f t="shared" ref="E169:E173" si="6">IF(C169="Yes", D169, 0)</f>
        <v>0</v>
      </c>
      <c r="F169" s="18"/>
      <c r="G169" s="3"/>
      <c r="H169" s="10"/>
      <c r="I169" s="10"/>
      <c r="J169" s="10"/>
      <c r="K169" s="10"/>
      <c r="L169" s="10"/>
      <c r="M169" s="10"/>
      <c r="N169" s="10"/>
      <c r="O169" s="10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3.5" customHeight="1">
      <c r="A170" s="16" t="s">
        <v>177</v>
      </c>
      <c r="B170" s="31" t="s">
        <v>178</v>
      </c>
      <c r="C170" s="18"/>
      <c r="D170" s="19">
        <v>1500</v>
      </c>
      <c r="E170" s="20">
        <f t="shared" si="6"/>
        <v>0</v>
      </c>
      <c r="F170" s="18"/>
      <c r="G170" s="3"/>
      <c r="H170" s="10"/>
      <c r="I170" s="10"/>
      <c r="J170" s="10"/>
      <c r="K170" s="10"/>
      <c r="L170" s="10"/>
      <c r="M170" s="10"/>
      <c r="N170" s="10"/>
      <c r="O170" s="10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3.5" customHeight="1">
      <c r="A171" s="16" t="s">
        <v>179</v>
      </c>
      <c r="B171" s="31" t="s">
        <v>180</v>
      </c>
      <c r="C171" s="18"/>
      <c r="D171" s="19">
        <v>300</v>
      </c>
      <c r="E171" s="19">
        <f t="shared" si="6"/>
        <v>0</v>
      </c>
      <c r="F171" s="18"/>
      <c r="G171" s="3"/>
      <c r="H171" s="10"/>
      <c r="I171" s="10"/>
      <c r="J171" s="10"/>
      <c r="K171" s="10"/>
      <c r="L171" s="10"/>
      <c r="M171" s="10"/>
      <c r="N171" s="10"/>
      <c r="O171" s="10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" customHeight="1">
      <c r="A172" s="90" t="s">
        <v>181</v>
      </c>
      <c r="B172" s="31" t="s">
        <v>182</v>
      </c>
      <c r="C172" s="18"/>
      <c r="D172" s="19">
        <v>200</v>
      </c>
      <c r="E172" s="19">
        <f t="shared" si="6"/>
        <v>0</v>
      </c>
      <c r="F172" s="18"/>
      <c r="G172" s="36"/>
      <c r="H172" s="10"/>
      <c r="I172" s="114"/>
      <c r="J172" s="111"/>
      <c r="K172" s="10"/>
      <c r="L172" s="10"/>
      <c r="M172" s="10"/>
      <c r="N172" s="10"/>
      <c r="O172" s="10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7.5">
      <c r="A173" s="90" t="s">
        <v>183</v>
      </c>
      <c r="B173" s="31" t="s">
        <v>184</v>
      </c>
      <c r="C173" s="18"/>
      <c r="D173" s="19">
        <v>100</v>
      </c>
      <c r="E173" s="19">
        <f t="shared" si="6"/>
        <v>0</v>
      </c>
      <c r="F173" s="18"/>
      <c r="G173" s="13"/>
      <c r="H173" s="14"/>
      <c r="I173" s="14"/>
      <c r="J173" s="14"/>
      <c r="K173" s="14"/>
      <c r="L173" s="14"/>
      <c r="M173" s="14"/>
      <c r="N173" s="14"/>
      <c r="O173" s="14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3.5" customHeight="1">
      <c r="A174" s="51"/>
      <c r="B174" s="33" t="s">
        <v>185</v>
      </c>
      <c r="C174" s="101"/>
      <c r="D174" s="102"/>
      <c r="E174" s="34">
        <f>SUM(E169:E173)</f>
        <v>0</v>
      </c>
      <c r="F174" s="35"/>
      <c r="G174" s="23"/>
      <c r="H174" s="24"/>
      <c r="I174" s="24"/>
      <c r="J174" s="24"/>
      <c r="K174" s="24"/>
      <c r="L174" s="24"/>
      <c r="M174" s="24"/>
      <c r="N174" s="24"/>
      <c r="O174" s="24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59.25" customHeight="1">
      <c r="A175" s="91" t="s">
        <v>186</v>
      </c>
      <c r="B175" s="88" t="s">
        <v>187</v>
      </c>
      <c r="C175" s="107"/>
      <c r="D175" s="104"/>
      <c r="E175" s="104"/>
      <c r="F175" s="102"/>
      <c r="G175" s="3"/>
      <c r="H175" s="10"/>
      <c r="I175" s="10"/>
      <c r="J175" s="10"/>
      <c r="K175" s="10"/>
      <c r="L175" s="10"/>
      <c r="M175" s="10"/>
      <c r="N175" s="10"/>
      <c r="O175" s="10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3">
      <c r="A176" s="68"/>
      <c r="B176" s="50" t="s">
        <v>174</v>
      </c>
      <c r="C176" s="108"/>
      <c r="D176" s="104"/>
      <c r="E176" s="104"/>
      <c r="F176" s="102"/>
      <c r="G176" s="36"/>
      <c r="H176" s="10"/>
      <c r="I176" s="10"/>
      <c r="J176" s="10"/>
      <c r="K176" s="10"/>
      <c r="L176" s="10"/>
      <c r="M176" s="10"/>
      <c r="N176" s="10"/>
      <c r="O176" s="10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" customHeight="1">
      <c r="A177" s="92" t="s">
        <v>188</v>
      </c>
      <c r="B177" s="54" t="s">
        <v>189</v>
      </c>
      <c r="C177" s="109"/>
      <c r="D177" s="104"/>
      <c r="E177" s="104"/>
      <c r="F177" s="102"/>
      <c r="G177" s="3"/>
      <c r="H177" s="10"/>
      <c r="I177" s="10"/>
      <c r="J177" s="10"/>
      <c r="K177" s="10"/>
      <c r="L177" s="10"/>
      <c r="M177" s="10"/>
      <c r="N177" s="10"/>
      <c r="O177" s="10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4.5">
      <c r="A178" s="30"/>
      <c r="B178" s="31" t="s">
        <v>190</v>
      </c>
      <c r="C178" s="32"/>
      <c r="D178" s="19">
        <v>1500</v>
      </c>
      <c r="E178" s="20">
        <f>IF(C178="Yes",D178, 0)</f>
        <v>0</v>
      </c>
      <c r="F178" s="18"/>
      <c r="G178" s="3"/>
      <c r="H178" s="10"/>
      <c r="I178" s="10"/>
      <c r="J178" s="10"/>
      <c r="K178" s="10"/>
      <c r="L178" s="10"/>
      <c r="M178" s="10"/>
      <c r="N178" s="10"/>
      <c r="O178" s="10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3.5" customHeight="1">
      <c r="A179" s="30"/>
      <c r="B179" s="31" t="s">
        <v>191</v>
      </c>
      <c r="C179" s="32"/>
      <c r="D179" s="19">
        <v>1000</v>
      </c>
      <c r="E179" s="20">
        <f>IF(C178&lt;&gt;"Yes",IF(C179="Yes",D179,0),0)</f>
        <v>0</v>
      </c>
      <c r="F179" s="18"/>
      <c r="G179" s="3"/>
      <c r="H179" s="10"/>
      <c r="I179" s="10"/>
      <c r="J179" s="10"/>
      <c r="K179" s="10"/>
      <c r="L179" s="10"/>
      <c r="M179" s="10"/>
      <c r="N179" s="10"/>
      <c r="O179" s="10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3.5" customHeight="1">
      <c r="A180" s="26"/>
      <c r="B180" s="54" t="s">
        <v>192</v>
      </c>
      <c r="C180" s="109"/>
      <c r="D180" s="104"/>
      <c r="E180" s="104"/>
      <c r="F180" s="102"/>
      <c r="G180" s="3"/>
      <c r="H180" s="10"/>
      <c r="I180" s="10"/>
      <c r="J180" s="10"/>
      <c r="K180" s="10"/>
      <c r="L180" s="10"/>
      <c r="M180" s="10"/>
      <c r="N180" s="10"/>
      <c r="O180" s="10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3.5" customHeight="1">
      <c r="A181" s="16" t="s">
        <v>193</v>
      </c>
      <c r="B181" s="31" t="s">
        <v>194</v>
      </c>
      <c r="C181" s="32"/>
      <c r="D181" s="19">
        <v>1500</v>
      </c>
      <c r="E181" s="20">
        <f t="shared" ref="E181:E183" si="7">IF(C181="Yes", D181, 0)</f>
        <v>0</v>
      </c>
      <c r="F181" s="18"/>
      <c r="G181" s="36"/>
      <c r="H181" s="10"/>
      <c r="I181" s="10"/>
      <c r="J181" s="10"/>
      <c r="K181" s="10"/>
      <c r="L181" s="10"/>
      <c r="M181" s="10"/>
      <c r="N181" s="10"/>
      <c r="O181" s="10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5">
      <c r="A182" s="16" t="s">
        <v>195</v>
      </c>
      <c r="B182" s="31" t="s">
        <v>196</v>
      </c>
      <c r="C182" s="32"/>
      <c r="D182" s="19">
        <v>1500</v>
      </c>
      <c r="E182" s="20">
        <f t="shared" si="7"/>
        <v>0</v>
      </c>
      <c r="F182" s="18"/>
      <c r="G182" s="23"/>
      <c r="H182" s="24"/>
      <c r="I182" s="24"/>
      <c r="J182" s="24"/>
      <c r="K182" s="24"/>
      <c r="L182" s="24"/>
      <c r="M182" s="24"/>
      <c r="N182" s="24"/>
      <c r="O182" s="24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4.5">
      <c r="A183" s="16" t="s">
        <v>197</v>
      </c>
      <c r="B183" s="31" t="s">
        <v>198</v>
      </c>
      <c r="C183" s="32"/>
      <c r="D183" s="19">
        <v>1500</v>
      </c>
      <c r="E183" s="20">
        <f t="shared" si="7"/>
        <v>0</v>
      </c>
      <c r="F183" s="18"/>
      <c r="G183" s="3"/>
      <c r="H183" s="10"/>
      <c r="I183" s="10"/>
      <c r="J183" s="10"/>
      <c r="K183" s="10"/>
      <c r="L183" s="10"/>
      <c r="M183" s="10"/>
      <c r="N183" s="10"/>
      <c r="O183" s="10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3.5" customHeight="1">
      <c r="A184" s="68"/>
      <c r="B184" s="33" t="s">
        <v>199</v>
      </c>
      <c r="C184" s="101"/>
      <c r="D184" s="102"/>
      <c r="E184" s="34">
        <f>SUM(E178:E179,E181:E183)</f>
        <v>0</v>
      </c>
      <c r="F184" s="35"/>
      <c r="G184" s="3"/>
      <c r="H184" s="10"/>
      <c r="I184" s="10"/>
      <c r="J184" s="10"/>
      <c r="K184" s="10"/>
      <c r="L184" s="10"/>
      <c r="M184" s="10"/>
      <c r="N184" s="10"/>
      <c r="O184" s="10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3.5" customHeight="1">
      <c r="A185" s="91" t="s">
        <v>200</v>
      </c>
      <c r="B185" s="88" t="s">
        <v>201</v>
      </c>
      <c r="C185" s="107"/>
      <c r="D185" s="104"/>
      <c r="E185" s="104"/>
      <c r="F185" s="102"/>
      <c r="G185" s="3"/>
      <c r="H185" s="10"/>
      <c r="I185" s="10"/>
      <c r="J185" s="10"/>
      <c r="K185" s="10"/>
      <c r="L185" s="10"/>
      <c r="M185" s="10"/>
      <c r="N185" s="10"/>
      <c r="O185" s="10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3">
      <c r="A186" s="68"/>
      <c r="B186" s="50" t="s">
        <v>202</v>
      </c>
      <c r="C186" s="108"/>
      <c r="D186" s="104"/>
      <c r="E186" s="104"/>
      <c r="F186" s="102"/>
      <c r="G186" s="44"/>
      <c r="H186" s="10"/>
      <c r="I186" s="10"/>
      <c r="J186" s="10"/>
      <c r="K186" s="10"/>
      <c r="L186" s="10"/>
      <c r="M186" s="10"/>
      <c r="N186" s="10"/>
      <c r="O186" s="10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68"/>
      <c r="B187" s="31" t="s">
        <v>203</v>
      </c>
      <c r="C187" s="32"/>
      <c r="D187" s="19">
        <v>3500</v>
      </c>
      <c r="E187" s="20">
        <f>IF(C187="Yes",D187, 0)</f>
        <v>0</v>
      </c>
      <c r="F187" s="18"/>
      <c r="G187" s="3"/>
      <c r="H187" s="10"/>
      <c r="I187" s="10"/>
      <c r="J187" s="10"/>
      <c r="K187" s="10"/>
      <c r="L187" s="10"/>
      <c r="M187" s="10"/>
      <c r="N187" s="10"/>
      <c r="O187" s="10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4.25" customHeight="1">
      <c r="A188" s="68"/>
      <c r="B188" s="31" t="s">
        <v>204</v>
      </c>
      <c r="C188" s="32"/>
      <c r="D188" s="19">
        <v>2000</v>
      </c>
      <c r="E188" s="20">
        <f>IF(C187&lt;&gt;"Yes",IF(C188="Yes",D188,0),0)</f>
        <v>0</v>
      </c>
      <c r="F188" s="18"/>
      <c r="G188" s="3"/>
      <c r="H188" s="10"/>
      <c r="I188" s="10"/>
      <c r="J188" s="10"/>
      <c r="K188" s="10"/>
      <c r="L188" s="10"/>
      <c r="M188" s="10"/>
      <c r="N188" s="10"/>
      <c r="O188" s="10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68"/>
      <c r="B189" s="33" t="s">
        <v>205</v>
      </c>
      <c r="C189" s="101"/>
      <c r="D189" s="102"/>
      <c r="E189" s="34">
        <f>SUM(E187:E188)</f>
        <v>0</v>
      </c>
      <c r="F189" s="35"/>
      <c r="G189" s="3"/>
      <c r="H189" s="10"/>
      <c r="I189" s="10"/>
      <c r="J189" s="10"/>
      <c r="K189" s="10"/>
      <c r="L189" s="10"/>
      <c r="M189" s="10"/>
      <c r="N189" s="10"/>
      <c r="O189" s="10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3.5" customHeight="1">
      <c r="A190" s="93" t="s">
        <v>206</v>
      </c>
      <c r="B190" s="103" t="s">
        <v>207</v>
      </c>
      <c r="C190" s="104"/>
      <c r="D190" s="104"/>
      <c r="E190" s="104"/>
      <c r="F190" s="102"/>
      <c r="G190" s="44"/>
      <c r="H190" s="10"/>
      <c r="I190" s="10"/>
      <c r="J190" s="10"/>
      <c r="K190" s="10"/>
      <c r="L190" s="10"/>
      <c r="M190" s="10"/>
      <c r="N190" s="10"/>
      <c r="O190" s="10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6">
      <c r="A191" s="94" t="s">
        <v>208</v>
      </c>
      <c r="B191" s="39" t="s">
        <v>209</v>
      </c>
      <c r="C191" s="108"/>
      <c r="D191" s="104"/>
      <c r="E191" s="104"/>
      <c r="F191" s="102"/>
      <c r="G191" s="36"/>
      <c r="H191" s="10"/>
      <c r="I191" s="10"/>
      <c r="J191" s="10"/>
      <c r="K191" s="10"/>
      <c r="L191" s="10"/>
      <c r="M191" s="10"/>
      <c r="N191" s="10"/>
      <c r="O191" s="10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5">
      <c r="A192" s="16" t="s">
        <v>210</v>
      </c>
      <c r="B192" s="31" t="s">
        <v>211</v>
      </c>
      <c r="C192" s="32"/>
      <c r="D192" s="19">
        <v>7500</v>
      </c>
      <c r="E192" s="20">
        <f>IF(C192="Yes", D192, 0)</f>
        <v>0</v>
      </c>
      <c r="F192" s="18"/>
      <c r="G192" s="23"/>
      <c r="H192" s="24"/>
      <c r="I192" s="24"/>
      <c r="J192" s="24"/>
      <c r="K192" s="24"/>
      <c r="L192" s="24"/>
      <c r="M192" s="24"/>
      <c r="N192" s="24"/>
      <c r="O192" s="24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3.5" customHeight="1">
      <c r="A193" s="95"/>
      <c r="B193" s="33" t="s">
        <v>185</v>
      </c>
      <c r="C193" s="101"/>
      <c r="D193" s="102"/>
      <c r="E193" s="34">
        <f>SUM(E192)</f>
        <v>0</v>
      </c>
      <c r="F193" s="35"/>
      <c r="G193" s="3"/>
      <c r="H193" s="10"/>
      <c r="I193" s="10"/>
      <c r="J193" s="10"/>
      <c r="K193" s="10"/>
      <c r="L193" s="10"/>
      <c r="M193" s="10"/>
      <c r="N193" s="10"/>
      <c r="O193" s="10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3.5" customHeight="1">
      <c r="A194" s="93" t="s">
        <v>206</v>
      </c>
      <c r="B194" s="103" t="s">
        <v>212</v>
      </c>
      <c r="C194" s="104"/>
      <c r="D194" s="104"/>
      <c r="E194" s="104"/>
      <c r="F194" s="102"/>
      <c r="G194" s="3"/>
      <c r="H194" s="10"/>
      <c r="I194" s="10"/>
      <c r="J194" s="10"/>
      <c r="K194" s="10"/>
      <c r="L194" s="10"/>
      <c r="M194" s="10"/>
      <c r="N194" s="10"/>
      <c r="O194" s="10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4.5">
      <c r="A195" s="92" t="s">
        <v>213</v>
      </c>
      <c r="B195" s="17" t="s">
        <v>214</v>
      </c>
      <c r="C195" s="18"/>
      <c r="D195" s="19" t="s">
        <v>13</v>
      </c>
      <c r="E195" s="20" t="s">
        <v>13</v>
      </c>
      <c r="F195" s="18"/>
      <c r="G195" s="3"/>
      <c r="H195" s="10"/>
      <c r="I195" s="10"/>
      <c r="J195" s="10"/>
      <c r="K195" s="10"/>
      <c r="L195" s="10"/>
      <c r="M195" s="10"/>
      <c r="N195" s="10"/>
      <c r="O195" s="10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3.5" customHeight="1">
      <c r="A196" s="96"/>
      <c r="B196" s="1"/>
      <c r="C196" s="105" t="s">
        <v>215</v>
      </c>
      <c r="D196" s="106"/>
      <c r="E196" s="97">
        <f>E193+E189+E184+E174+E165+E151+E139+E133+E86+E82+E77+E72+E62+E31</f>
        <v>0</v>
      </c>
      <c r="F196" s="1"/>
      <c r="G196" s="36"/>
      <c r="H196" s="10"/>
      <c r="I196" s="10"/>
      <c r="J196" s="10"/>
      <c r="K196" s="10"/>
      <c r="L196" s="10"/>
      <c r="M196" s="10"/>
      <c r="N196" s="10"/>
      <c r="O196" s="10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7" customHeight="1">
      <c r="A197" s="15"/>
      <c r="B197" s="1"/>
      <c r="C197" s="1"/>
      <c r="D197" s="1"/>
      <c r="E197" s="1"/>
      <c r="F197" s="1"/>
      <c r="G197" s="13"/>
      <c r="H197" s="14"/>
      <c r="I197" s="14"/>
      <c r="J197" s="14"/>
      <c r="K197" s="14"/>
      <c r="L197" s="14"/>
      <c r="M197" s="14"/>
      <c r="N197" s="14"/>
      <c r="O197" s="14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31.5" customHeight="1">
      <c r="A198" s="98"/>
      <c r="B198" s="1"/>
      <c r="C198" s="1"/>
      <c r="D198" s="1"/>
      <c r="E198" s="1"/>
      <c r="F198" s="1"/>
      <c r="G198" s="3"/>
      <c r="H198" s="10"/>
      <c r="I198" s="10"/>
      <c r="J198" s="10"/>
      <c r="K198" s="10"/>
      <c r="L198" s="10"/>
      <c r="M198" s="10"/>
      <c r="N198" s="10"/>
      <c r="O198" s="10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30" customHeight="1">
      <c r="A199" s="11"/>
      <c r="B199" s="1"/>
      <c r="C199" s="1"/>
      <c r="D199" s="1"/>
      <c r="E199" s="1"/>
      <c r="F199" s="1"/>
      <c r="G199" s="36"/>
      <c r="H199" s="10"/>
      <c r="I199" s="10"/>
      <c r="J199" s="10"/>
      <c r="K199" s="10"/>
      <c r="L199" s="10"/>
      <c r="M199" s="10"/>
      <c r="N199" s="10"/>
      <c r="O199" s="10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3.5" customHeight="1">
      <c r="A200" s="96"/>
      <c r="B200" s="1"/>
      <c r="C200" s="1"/>
      <c r="D200" s="1"/>
      <c r="E200" s="1"/>
      <c r="F200" s="1"/>
      <c r="G200" s="36"/>
      <c r="H200" s="10"/>
      <c r="I200" s="10"/>
      <c r="J200" s="10"/>
      <c r="K200" s="10"/>
      <c r="L200" s="10"/>
      <c r="M200" s="10"/>
      <c r="N200" s="10"/>
      <c r="O200" s="10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7" customHeight="1">
      <c r="A201" s="15"/>
      <c r="B201" s="1"/>
      <c r="C201" s="1"/>
      <c r="D201" s="1"/>
      <c r="E201" s="1"/>
      <c r="F201" s="1"/>
      <c r="G201" s="13"/>
      <c r="H201" s="14"/>
      <c r="I201" s="14"/>
      <c r="J201" s="14"/>
      <c r="K201" s="14"/>
      <c r="L201" s="14"/>
      <c r="M201" s="14"/>
      <c r="N201" s="14"/>
      <c r="O201" s="14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3.5" customHeight="1">
      <c r="A202" s="11"/>
      <c r="B202" s="1"/>
      <c r="C202" s="1"/>
      <c r="D202" s="1"/>
      <c r="E202" s="1"/>
      <c r="F202" s="1"/>
      <c r="G202" s="3"/>
      <c r="H202" s="10"/>
      <c r="I202" s="10"/>
      <c r="J202" s="10"/>
      <c r="K202" s="10"/>
      <c r="L202" s="10"/>
      <c r="M202" s="10"/>
      <c r="N202" s="10"/>
      <c r="O202" s="10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3.5" customHeight="1">
      <c r="A203" s="1"/>
      <c r="B203" s="1"/>
      <c r="C203" s="1"/>
      <c r="D203" s="1"/>
      <c r="E203" s="1"/>
      <c r="F203" s="1"/>
      <c r="G203" s="9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9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9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9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9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9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9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9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9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9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9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9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9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9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9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9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9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9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9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9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9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9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9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9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9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9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9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9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9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9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9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9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9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9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9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9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9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9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9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9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9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9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9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9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9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9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9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9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9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9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9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9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9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9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9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9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9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9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9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9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9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9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9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9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9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9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9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9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9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9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9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9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9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9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9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9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9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9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9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9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9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9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9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9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9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9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9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9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9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9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9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9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9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9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9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9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9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9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9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9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9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9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9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9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9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9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9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9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9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9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9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9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9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9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9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9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9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9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9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9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9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9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9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9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9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9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9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9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9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9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9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9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9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9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9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9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9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9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9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9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9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9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9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9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9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9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9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9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9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9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9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9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9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9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9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9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9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9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9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9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9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9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9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9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9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9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9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9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9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9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9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9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9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9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9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9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9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9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9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9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9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9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9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9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9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9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9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9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9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9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9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9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9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9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9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9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9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9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9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9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9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9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9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9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9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9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9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9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9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9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9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9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9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9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9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9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9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9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9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9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9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9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9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9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9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9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9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9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9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9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9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9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9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9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9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9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9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9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9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9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9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9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9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9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9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9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9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9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9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9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9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9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9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9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9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9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9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9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9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9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9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9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9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9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9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9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9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9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9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9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9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9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9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9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9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9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9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9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9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9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9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9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9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9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9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9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9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9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9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9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9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9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9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9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9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9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9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9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9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9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9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9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9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9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9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9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9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9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9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9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9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9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9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9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9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9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9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9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9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9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9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9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9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9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9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9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9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9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9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9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9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9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9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9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9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9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9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9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9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9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9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9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9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9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9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9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9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9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9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9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9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9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9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9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9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9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9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9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9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9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9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9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9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9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9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9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9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9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9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9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9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99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9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9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9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9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9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9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9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9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9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9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9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9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9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9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9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9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9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9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9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9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9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9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9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9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9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9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9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9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9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9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9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9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9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9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9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9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9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9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9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9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9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9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9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9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9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9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9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9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9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9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9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9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9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9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9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9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9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9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9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9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9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9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9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9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9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99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99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99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99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99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99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99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99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99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99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99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99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99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99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99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99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99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99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99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99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99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99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99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99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99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99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99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99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99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99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99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99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99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99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99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99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99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99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99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99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99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99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99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99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99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99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99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99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99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99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99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99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99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99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99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99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99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99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99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99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99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99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99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99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99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99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99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99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99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99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99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99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99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99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99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99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99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99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99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99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99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99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99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99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99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99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99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99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99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99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99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99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99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99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99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99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99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99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99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99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99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99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99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99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99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99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99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99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99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99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99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99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99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99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99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99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99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99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99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99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99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99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99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99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99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99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99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99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99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99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99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99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99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99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99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99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99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99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99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99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99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99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99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99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99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99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99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99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99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99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99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99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99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99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99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99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99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99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99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99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99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99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99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99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99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99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99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99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99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99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99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99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99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99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99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99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99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99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99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99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99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99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99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99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99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99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99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99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99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99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99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99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99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99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99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99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99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99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99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99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99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99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99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99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99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99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99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99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99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99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99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99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99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99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99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99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99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99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99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99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99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99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99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99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99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99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99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99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99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99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99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99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99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99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99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99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99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99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99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99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99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99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99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99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99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99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99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99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99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99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99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99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99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99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99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99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99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99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99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99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99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99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99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99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99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99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99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99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99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99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99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99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99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99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99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99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99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99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99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99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99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99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99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99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99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99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99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99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99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99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99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99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99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99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99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99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99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99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99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99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99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99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99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99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99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99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99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99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99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99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99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99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99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99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99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99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99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99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99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99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99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99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99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99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99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99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99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99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99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99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99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99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99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99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99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99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99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99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99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99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99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99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99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99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99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99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99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99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99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99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99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99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99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99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99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99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99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99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99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99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99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>
      <c r="A1001" s="1"/>
      <c r="B1001" s="1"/>
      <c r="C1001" s="1"/>
      <c r="D1001" s="1"/>
      <c r="E1001" s="1"/>
      <c r="F1001" s="1"/>
      <c r="G1001" s="99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65">
    <mergeCell ref="A4:F4"/>
    <mergeCell ref="A5:F5"/>
    <mergeCell ref="A7:F7"/>
    <mergeCell ref="B10:F10"/>
    <mergeCell ref="B21:F21"/>
    <mergeCell ref="B22:F22"/>
    <mergeCell ref="B32:F32"/>
    <mergeCell ref="C31:D31"/>
    <mergeCell ref="C62:D62"/>
    <mergeCell ref="B63:E63"/>
    <mergeCell ref="C64:F64"/>
    <mergeCell ref="C72:D72"/>
    <mergeCell ref="B73:F73"/>
    <mergeCell ref="C74:F74"/>
    <mergeCell ref="C77:D77"/>
    <mergeCell ref="B78:F78"/>
    <mergeCell ref="C82:D82"/>
    <mergeCell ref="B83:F83"/>
    <mergeCell ref="C84:F84"/>
    <mergeCell ref="C86:D86"/>
    <mergeCell ref="B87:F87"/>
    <mergeCell ref="C88:F88"/>
    <mergeCell ref="C89:F89"/>
    <mergeCell ref="I92:J92"/>
    <mergeCell ref="C93:F93"/>
    <mergeCell ref="I93:J93"/>
    <mergeCell ref="C97:F97"/>
    <mergeCell ref="C101:F101"/>
    <mergeCell ref="C105:F105"/>
    <mergeCell ref="C109:F109"/>
    <mergeCell ref="C113:F113"/>
    <mergeCell ref="C117:F117"/>
    <mergeCell ref="C121:F121"/>
    <mergeCell ref="C125:F125"/>
    <mergeCell ref="C129:F129"/>
    <mergeCell ref="C133:D133"/>
    <mergeCell ref="B134:F134"/>
    <mergeCell ref="C135:F135"/>
    <mergeCell ref="C139:D139"/>
    <mergeCell ref="B140:F140"/>
    <mergeCell ref="C141:F141"/>
    <mergeCell ref="I147:J147"/>
    <mergeCell ref="C184:D184"/>
    <mergeCell ref="C189:D189"/>
    <mergeCell ref="B190:F190"/>
    <mergeCell ref="C191:F191"/>
    <mergeCell ref="I162:J162"/>
    <mergeCell ref="I172:J172"/>
    <mergeCell ref="I150:J150"/>
    <mergeCell ref="B152:F152"/>
    <mergeCell ref="B153:F153"/>
    <mergeCell ref="C165:D165"/>
    <mergeCell ref="B166:F166"/>
    <mergeCell ref="C167:F167"/>
    <mergeCell ref="C168:F168"/>
    <mergeCell ref="C193:D193"/>
    <mergeCell ref="B194:F194"/>
    <mergeCell ref="C196:D196"/>
    <mergeCell ref="C174:D174"/>
    <mergeCell ref="C175:F175"/>
    <mergeCell ref="C176:F176"/>
    <mergeCell ref="C177:F177"/>
    <mergeCell ref="C180:F180"/>
    <mergeCell ref="C185:F185"/>
    <mergeCell ref="C186:F186"/>
  </mergeCells>
  <pageMargins left="0.7" right="0.7" top="0.75" bottom="0.75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 Self 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JeffryRSparksworthy</cp:lastModifiedBy>
  <dcterms:created xsi:type="dcterms:W3CDTF">2022-10-21T14:25:25Z</dcterms:created>
  <dcterms:modified xsi:type="dcterms:W3CDTF">2022-10-21T14:35:42Z</dcterms:modified>
</cp:coreProperties>
</file>